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Community Educators\Kevin\Website\"/>
    </mc:Choice>
  </mc:AlternateContent>
  <bookViews>
    <workbookView xWindow="0" yWindow="0" windowWidth="28800" windowHeight="13725"/>
  </bookViews>
  <sheets>
    <sheet name="Parents!" sheetId="4" r:id="rId1"/>
    <sheet name="Play!" sheetId="1" r:id="rId2"/>
    <sheet name="Customize the Game!" sheetId="2" r:id="rId3"/>
    <sheet name="Game Innards" sheetId="3" state="hidden" r:id="rId4"/>
  </sheets>
  <definedNames>
    <definedName name="_xlnm.Print_Area" localSheetId="1">'Play!'!$A$1:$U$51</definedName>
  </definedNames>
  <calcPr calcId="152511"/>
</workbook>
</file>

<file path=xl/calcChain.xml><?xml version="1.0" encoding="utf-8"?>
<calcChain xmlns="http://schemas.openxmlformats.org/spreadsheetml/2006/main">
  <c r="L33" i="3" l="1"/>
  <c r="K48" i="3" s="1"/>
  <c r="K18" i="3" s="1"/>
  <c r="L31" i="3"/>
  <c r="K46" i="3" s="1"/>
  <c r="K16" i="3" s="1"/>
  <c r="L29" i="3"/>
  <c r="K44" i="3" s="1"/>
  <c r="K14" i="3" s="1"/>
  <c r="L27" i="3"/>
  <c r="K42" i="3" s="1"/>
  <c r="K12" i="3" s="1"/>
  <c r="L25" i="3"/>
  <c r="K40" i="3" s="1"/>
  <c r="K10" i="3" s="1"/>
  <c r="L23" i="3"/>
  <c r="K38" i="3" s="1"/>
  <c r="K33" i="3"/>
  <c r="AT48" i="1" s="1"/>
  <c r="J33" i="3"/>
  <c r="AR48" i="1" s="1"/>
  <c r="I33" i="3"/>
  <c r="AP48" i="1" s="1"/>
  <c r="H33" i="3"/>
  <c r="AN48" i="1" s="1"/>
  <c r="G33" i="3"/>
  <c r="AL48" i="1" s="1"/>
  <c r="L52" i="1" s="1"/>
  <c r="F33" i="3"/>
  <c r="AJ48" i="1" s="1"/>
  <c r="J52" i="1" s="1"/>
  <c r="E33" i="3"/>
  <c r="AH48" i="1" s="1"/>
  <c r="H52" i="1" s="1"/>
  <c r="D33" i="3"/>
  <c r="AF48" i="1" s="1"/>
  <c r="F52" i="1" s="1"/>
  <c r="C33" i="3"/>
  <c r="AD48" i="1" s="1"/>
  <c r="D52" i="1" s="1"/>
  <c r="B33" i="3"/>
  <c r="AB48" i="1" s="1"/>
  <c r="AU48" i="1" s="1"/>
  <c r="K31" i="3"/>
  <c r="AT40" i="1" s="1"/>
  <c r="J31" i="3"/>
  <c r="AR40" i="1" s="1"/>
  <c r="I31" i="3"/>
  <c r="AP40" i="1" s="1"/>
  <c r="H31" i="3"/>
  <c r="AN40" i="1" s="1"/>
  <c r="G31" i="3"/>
  <c r="AL40" i="1" s="1"/>
  <c r="F31" i="3"/>
  <c r="AJ40" i="1" s="1"/>
  <c r="J44" i="1" s="1"/>
  <c r="E31" i="3"/>
  <c r="AH40" i="1" s="1"/>
  <c r="H44" i="1" s="1"/>
  <c r="D31" i="3"/>
  <c r="AF40" i="1" s="1"/>
  <c r="F44" i="1" s="1"/>
  <c r="C31" i="3"/>
  <c r="AD40" i="1" s="1"/>
  <c r="D44" i="1" s="1"/>
  <c r="B31" i="3"/>
  <c r="AB40" i="1" s="1"/>
  <c r="B44" i="1" s="1"/>
  <c r="K29" i="3"/>
  <c r="AT32" i="1" s="1"/>
  <c r="J29" i="3"/>
  <c r="AR32" i="1" s="1"/>
  <c r="I29" i="3"/>
  <c r="AP32" i="1" s="1"/>
  <c r="H29" i="3"/>
  <c r="AN32" i="1" s="1"/>
  <c r="N36" i="1" s="1"/>
  <c r="G29" i="3"/>
  <c r="AL32" i="1" s="1"/>
  <c r="L36" i="1" s="1"/>
  <c r="F29" i="3"/>
  <c r="AJ32" i="1" s="1"/>
  <c r="J36" i="1" s="1"/>
  <c r="E29" i="3"/>
  <c r="AH32" i="1" s="1"/>
  <c r="H36" i="1" s="1"/>
  <c r="D29" i="3"/>
  <c r="AF32" i="1" s="1"/>
  <c r="F36" i="1" s="1"/>
  <c r="C29" i="3"/>
  <c r="AD32" i="1" s="1"/>
  <c r="D36" i="1" s="1"/>
  <c r="B29" i="3"/>
  <c r="AB32" i="1" s="1"/>
  <c r="AU32" i="1" s="1"/>
  <c r="K27" i="3"/>
  <c r="AT24" i="1" s="1"/>
  <c r="J27" i="3"/>
  <c r="AR24" i="1" s="1"/>
  <c r="I27" i="3"/>
  <c r="AP24" i="1" s="1"/>
  <c r="H27" i="3"/>
  <c r="AN24" i="1" s="1"/>
  <c r="N28" i="1" s="1"/>
  <c r="G27" i="3"/>
  <c r="AL24" i="1" s="1"/>
  <c r="L28" i="1" s="1"/>
  <c r="F27" i="3"/>
  <c r="AJ24" i="1" s="1"/>
  <c r="J28" i="1" s="1"/>
  <c r="E27" i="3"/>
  <c r="AH24" i="1" s="1"/>
  <c r="H28" i="1" s="1"/>
  <c r="D27" i="3"/>
  <c r="AF24" i="1" s="1"/>
  <c r="F28" i="1" s="1"/>
  <c r="C27" i="3"/>
  <c r="AD24" i="1" s="1"/>
  <c r="D28" i="1" s="1"/>
  <c r="B27" i="3"/>
  <c r="AB24" i="1" s="1"/>
  <c r="AU24" i="1" s="1"/>
  <c r="K25" i="3"/>
  <c r="AT16" i="1" s="1"/>
  <c r="J25" i="3"/>
  <c r="AR16" i="1" s="1"/>
  <c r="I25" i="3"/>
  <c r="AP16" i="1" s="1"/>
  <c r="H25" i="3"/>
  <c r="AN16" i="1" s="1"/>
  <c r="N20" i="1" s="1"/>
  <c r="G25" i="3"/>
  <c r="AL16" i="1" s="1"/>
  <c r="L20" i="1" s="1"/>
  <c r="F25" i="3"/>
  <c r="AJ16" i="1" s="1"/>
  <c r="J20" i="1" s="1"/>
  <c r="E25" i="3"/>
  <c r="AH16" i="1" s="1"/>
  <c r="H20" i="1" s="1"/>
  <c r="D25" i="3"/>
  <c r="AF16" i="1" s="1"/>
  <c r="F20" i="1" s="1"/>
  <c r="C25" i="3"/>
  <c r="AD16" i="1" s="1"/>
  <c r="D20" i="1" s="1"/>
  <c r="B25" i="3"/>
  <c r="AB16" i="1" s="1"/>
  <c r="AU16" i="1" s="1"/>
  <c r="K23" i="3"/>
  <c r="AT8" i="1" s="1"/>
  <c r="J23" i="3"/>
  <c r="AR8" i="1" s="1"/>
  <c r="I23" i="3"/>
  <c r="AP8" i="1" s="1"/>
  <c r="H23" i="3"/>
  <c r="AN8" i="1" s="1"/>
  <c r="G23" i="3"/>
  <c r="AL8" i="1" s="1"/>
  <c r="F23" i="3"/>
  <c r="AJ8" i="1" s="1"/>
  <c r="E23" i="3"/>
  <c r="AH8" i="1" s="1"/>
  <c r="D23" i="3"/>
  <c r="AF8" i="1" s="1"/>
  <c r="C23" i="3"/>
  <c r="AD8" i="1" s="1"/>
  <c r="B23" i="3"/>
  <c r="AB8" i="1" s="1"/>
  <c r="P28" i="1" l="1"/>
  <c r="R28" i="1"/>
  <c r="T28" i="1"/>
  <c r="P36" i="1"/>
  <c r="R36" i="1"/>
  <c r="T36" i="1"/>
  <c r="N52" i="1"/>
  <c r="P52" i="1"/>
  <c r="R52" i="1"/>
  <c r="T52" i="1"/>
  <c r="B28" i="1"/>
  <c r="B36" i="1"/>
  <c r="B52" i="1"/>
  <c r="P20" i="1"/>
  <c r="R20" i="1"/>
  <c r="T20" i="1"/>
  <c r="B20" i="1"/>
  <c r="AD17" i="1"/>
  <c r="AF17" i="1"/>
  <c r="AH17" i="1"/>
  <c r="AJ17" i="1"/>
  <c r="AL17" i="1"/>
  <c r="AN17" i="1"/>
  <c r="AP17" i="1"/>
  <c r="AR17" i="1"/>
  <c r="AT17" i="1"/>
  <c r="AD25" i="1"/>
  <c r="AF25" i="1"/>
  <c r="AH25" i="1"/>
  <c r="AJ25" i="1"/>
  <c r="AL25" i="1"/>
  <c r="AN25" i="1"/>
  <c r="AP25" i="1"/>
  <c r="AT25" i="1"/>
  <c r="AD33" i="1"/>
  <c r="AF33" i="1"/>
  <c r="AH33" i="1"/>
  <c r="AJ33" i="1"/>
  <c r="AL33" i="1"/>
  <c r="AN33" i="1"/>
  <c r="AP33" i="1"/>
  <c r="AR33" i="1"/>
  <c r="AT33" i="1"/>
  <c r="AD49" i="1"/>
  <c r="AF49" i="1"/>
  <c r="AH49" i="1"/>
  <c r="AJ49" i="1"/>
  <c r="AL49" i="1"/>
  <c r="AN49" i="1"/>
  <c r="AP49" i="1"/>
  <c r="AR49" i="1"/>
  <c r="AT49" i="1"/>
  <c r="AU8" i="1"/>
  <c r="B12" i="1" s="1"/>
  <c r="AB9" i="1"/>
  <c r="AD9" i="1"/>
  <c r="AF9" i="1"/>
  <c r="AP9" i="1"/>
  <c r="AR9" i="1"/>
  <c r="AT9" i="1"/>
  <c r="AU40" i="1"/>
  <c r="T44" i="1" s="1"/>
  <c r="AB17" i="1"/>
  <c r="AB25" i="1"/>
  <c r="AB33" i="1"/>
  <c r="AB49" i="1"/>
  <c r="B38" i="3"/>
  <c r="C38" i="3"/>
  <c r="D38" i="3"/>
  <c r="E38" i="3"/>
  <c r="F38" i="3"/>
  <c r="G38" i="3"/>
  <c r="H38" i="3"/>
  <c r="I38" i="3"/>
  <c r="J38" i="3"/>
  <c r="J8" i="3" s="1"/>
  <c r="B40" i="3"/>
  <c r="C40" i="3"/>
  <c r="D40" i="3"/>
  <c r="E40" i="3"/>
  <c r="F40" i="3"/>
  <c r="G40" i="3"/>
  <c r="H40" i="3"/>
  <c r="I40" i="3"/>
  <c r="I10" i="3" s="1"/>
  <c r="J40" i="3"/>
  <c r="J10" i="3" s="1"/>
  <c r="B42" i="3"/>
  <c r="C42" i="3"/>
  <c r="D42" i="3"/>
  <c r="E42" i="3"/>
  <c r="F42" i="3"/>
  <c r="G42" i="3"/>
  <c r="H42" i="3"/>
  <c r="I42" i="3"/>
  <c r="I12" i="3" s="1"/>
  <c r="J42" i="3"/>
  <c r="J12" i="3" s="1"/>
  <c r="B44" i="3"/>
  <c r="C44" i="3"/>
  <c r="D44" i="3"/>
  <c r="E44" i="3"/>
  <c r="F44" i="3"/>
  <c r="G44" i="3"/>
  <c r="H44" i="3"/>
  <c r="I44" i="3"/>
  <c r="I14" i="3" s="1"/>
  <c r="J44" i="3"/>
  <c r="J14" i="3" s="1"/>
  <c r="B46" i="3"/>
  <c r="C46" i="3"/>
  <c r="D46" i="3"/>
  <c r="E46" i="3"/>
  <c r="F46" i="3"/>
  <c r="G46" i="3"/>
  <c r="G16" i="3" s="1"/>
  <c r="H46" i="3"/>
  <c r="H16" i="3" s="1"/>
  <c r="I46" i="3"/>
  <c r="I16" i="3" s="1"/>
  <c r="J46" i="3"/>
  <c r="J16" i="3" s="1"/>
  <c r="B48" i="3"/>
  <c r="C48" i="3"/>
  <c r="D48" i="3"/>
  <c r="E48" i="3"/>
  <c r="F48" i="3"/>
  <c r="G48" i="3"/>
  <c r="H48" i="3"/>
  <c r="H18" i="3" s="1"/>
  <c r="I48" i="3"/>
  <c r="I18" i="3" s="1"/>
  <c r="J48" i="3"/>
  <c r="J18" i="3" s="1"/>
  <c r="D16" i="3" l="1"/>
  <c r="F14" i="3"/>
  <c r="G12" i="3"/>
  <c r="H10" i="3"/>
  <c r="H8" i="3"/>
  <c r="E12" i="3"/>
  <c r="E16" i="3"/>
  <c r="C14" i="3"/>
  <c r="F12" i="3"/>
  <c r="D10" i="3"/>
  <c r="G8" i="3"/>
  <c r="D14" i="3"/>
  <c r="F8" i="3"/>
  <c r="E8" i="3"/>
  <c r="C10" i="3"/>
  <c r="H12" i="3"/>
  <c r="D12" i="3"/>
  <c r="C12" i="3"/>
  <c r="C16" i="3"/>
  <c r="E10" i="3"/>
  <c r="E14" i="3"/>
  <c r="G10" i="3"/>
  <c r="D8" i="3"/>
  <c r="H14" i="3"/>
  <c r="C8" i="3"/>
  <c r="F10" i="3"/>
  <c r="F16" i="3"/>
  <c r="G14" i="3"/>
  <c r="AU49" i="1"/>
  <c r="B54" i="1" s="1"/>
  <c r="AB41" i="1"/>
  <c r="AN9" i="1"/>
  <c r="AU33" i="1"/>
  <c r="B38" i="1" s="1"/>
  <c r="AL9" i="1"/>
  <c r="AJ9" i="1"/>
  <c r="AU17" i="1"/>
  <c r="B22" i="1" s="1"/>
  <c r="AH9" i="1"/>
  <c r="AU9" i="1" s="1"/>
  <c r="B14" i="1" s="1"/>
  <c r="L44" i="1"/>
  <c r="N44" i="1"/>
  <c r="P44" i="1"/>
  <c r="R44" i="1"/>
  <c r="AT41" i="1"/>
  <c r="K8" i="3"/>
  <c r="I8" i="3"/>
  <c r="T12" i="1"/>
  <c r="R12" i="1"/>
  <c r="P12" i="1"/>
  <c r="N12" i="1"/>
  <c r="L12" i="1"/>
  <c r="J12" i="1"/>
  <c r="H12" i="1"/>
  <c r="F12" i="1"/>
  <c r="D12" i="1"/>
  <c r="AD41" i="1"/>
  <c r="AF41" i="1"/>
  <c r="AH41" i="1"/>
  <c r="AJ41" i="1"/>
  <c r="AL41" i="1"/>
  <c r="AN41" i="1"/>
  <c r="AP41" i="1"/>
  <c r="AR41" i="1"/>
  <c r="G18" i="3"/>
  <c r="F18" i="3"/>
  <c r="E18" i="3"/>
  <c r="D18" i="3"/>
  <c r="C18" i="3"/>
  <c r="B18" i="3"/>
  <c r="B16" i="3"/>
  <c r="B14" i="3"/>
  <c r="B12" i="3"/>
  <c r="B10" i="3"/>
  <c r="B8" i="3"/>
  <c r="R8" i="1" l="1"/>
  <c r="R24" i="1"/>
  <c r="P24" i="1"/>
  <c r="R16" i="1"/>
  <c r="P16" i="1"/>
  <c r="F16" i="1"/>
  <c r="T16" i="1"/>
  <c r="T24" i="1"/>
  <c r="AU41" i="1"/>
  <c r="B46" i="1" s="1"/>
  <c r="D8" i="1"/>
  <c r="T48" i="1"/>
  <c r="R48" i="1"/>
  <c r="P48" i="1"/>
  <c r="N48" i="1"/>
  <c r="L48" i="1"/>
  <c r="J48" i="1"/>
  <c r="H48" i="1"/>
  <c r="F48" i="1"/>
  <c r="D48" i="1"/>
  <c r="B48" i="1"/>
  <c r="T40" i="1"/>
  <c r="R40" i="1"/>
  <c r="P40" i="1"/>
  <c r="N40" i="1"/>
  <c r="L40" i="1"/>
  <c r="J40" i="1"/>
  <c r="H40" i="1"/>
  <c r="F40" i="1"/>
  <c r="D40" i="1"/>
  <c r="B40" i="1"/>
  <c r="T32" i="1"/>
  <c r="R32" i="1"/>
  <c r="P32" i="1"/>
  <c r="N32" i="1"/>
  <c r="L32" i="1"/>
  <c r="J32" i="1"/>
  <c r="H32" i="1"/>
  <c r="F32" i="1"/>
  <c r="D32" i="1"/>
  <c r="B32" i="1"/>
  <c r="AR25" i="1"/>
  <c r="AU25" i="1" s="1"/>
  <c r="B30" i="1" s="1"/>
  <c r="N24" i="1"/>
  <c r="L24" i="1"/>
  <c r="J24" i="1"/>
  <c r="H24" i="1"/>
  <c r="F24" i="1"/>
  <c r="D24" i="1"/>
  <c r="B24" i="1"/>
  <c r="N16" i="1"/>
  <c r="L16" i="1"/>
  <c r="J16" i="1"/>
  <c r="H16" i="1"/>
  <c r="D16" i="1"/>
  <c r="B16" i="1"/>
  <c r="H8" i="1"/>
  <c r="F8" i="1"/>
  <c r="L8" i="1"/>
  <c r="J8" i="1"/>
  <c r="P8" i="1"/>
  <c r="N8" i="1"/>
  <c r="T8" i="1"/>
  <c r="B8" i="1"/>
</calcChain>
</file>

<file path=xl/sharedStrings.xml><?xml version="1.0" encoding="utf-8"?>
<sst xmlns="http://schemas.openxmlformats.org/spreadsheetml/2006/main" count="41" uniqueCount="41">
  <si>
    <t>SECRETS</t>
  </si>
  <si>
    <t>TOUCHES</t>
  </si>
  <si>
    <t>GROWNUP</t>
  </si>
  <si>
    <t>PRIVATE</t>
  </si>
  <si>
    <t>PENIS</t>
  </si>
  <si>
    <t>VAGINA</t>
  </si>
  <si>
    <t>Random Numbers:</t>
  </si>
  <si>
    <t>Words:</t>
  </si>
  <si>
    <t>Ranks:</t>
  </si>
  <si>
    <t>Word Lengths:</t>
  </si>
  <si>
    <t>Letter Sequence:</t>
  </si>
  <si>
    <t xml:space="preserve">1. </t>
  </si>
  <si>
    <t xml:space="preserve">2. </t>
  </si>
  <si>
    <t xml:space="preserve">3. </t>
  </si>
  <si>
    <t xml:space="preserve">4. </t>
  </si>
  <si>
    <t xml:space="preserve">5. </t>
  </si>
  <si>
    <t xml:space="preserve">6. </t>
  </si>
  <si>
    <t>Word Length</t>
  </si>
  <si>
    <t>You did awesome!!</t>
  </si>
  <si>
    <t>WORD (up to 10 letters)</t>
  </si>
  <si>
    <t>1.</t>
  </si>
  <si>
    <t>Fantastic!!</t>
  </si>
  <si>
    <t>Well done!</t>
  </si>
  <si>
    <t>You got it right!</t>
  </si>
  <si>
    <t>Terrific job!</t>
  </si>
  <si>
    <t>6.</t>
  </si>
  <si>
    <t>5.</t>
  </si>
  <si>
    <t>4.</t>
  </si>
  <si>
    <t>3.</t>
  </si>
  <si>
    <t>2.</t>
  </si>
  <si>
    <t>MESSAGE WHEN THE JUMBLE IS SOLVED (Suggestion: Use the child's name!)</t>
  </si>
  <si>
    <t>Now try to un-jumble the words below!</t>
  </si>
  <si>
    <r>
      <t xml:space="preserve">Here's an Important Hint: If anyone </t>
    </r>
    <r>
      <rPr>
        <sz val="30"/>
        <rFont val="Comic Sans MS"/>
        <family val="4"/>
      </rPr>
      <t>TOUCHES</t>
    </r>
    <r>
      <rPr>
        <sz val="30"/>
        <color theme="1"/>
        <rFont val="Comic Sans MS"/>
        <family val="4"/>
      </rPr>
      <t xml:space="preserve"> your PRIVATE parts, tell a trusted GROWNUP! Don't ever keep SECRETS about it!</t>
    </r>
  </si>
  <si>
    <t>That is correct!!</t>
  </si>
  <si>
    <t>Dear Mom &amp; Dad:</t>
  </si>
  <si>
    <t>Welcome to Word Jumble! We hope that you will play this game with your young children!</t>
  </si>
  <si>
    <t>But if kids know that they should tell you or another trusted adult, they are much more likely to stay safe.</t>
  </si>
  <si>
    <t>The first four words in the jumble are shown in the hint. The last two words may help you to talk with your children about their private parts.</t>
  </si>
  <si>
    <t>This game teaches an important lesson that can help kids stay safe from sexual abuse. About one of every ten children is sexually abused. Sadly, most abused children are too ashamed or afraid or confused to tell anyone.</t>
  </si>
  <si>
    <r>
      <t xml:space="preserve">Remember: Play this game </t>
    </r>
    <r>
      <rPr>
        <b/>
        <u/>
        <sz val="18"/>
        <color theme="1"/>
        <rFont val="Comic Sans MS"/>
        <family val="4"/>
      </rPr>
      <t>WITH</t>
    </r>
    <r>
      <rPr>
        <sz val="18"/>
        <color theme="1"/>
        <rFont val="Comic Sans MS"/>
        <family val="4"/>
      </rPr>
      <t xml:space="preserve"> your kids! And after you're done, keep it on your computer. You can customize the game to help your children learn their spelling and vocabulary words -- and to remind them how important it is to TELL A GROWNUP if they are ever abused!</t>
    </r>
  </si>
  <si>
    <t>Here's something else: It is very important for children to know the correct names of ALL of their body parts, including their private parts! If they know the correct names, it can be much easier for them to tell you about abuse.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</si>
</sst>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sz val="25"/>
      <color theme="1"/>
      <name val="Comic Sans MS"/>
      <family val="4"/>
    </font>
    <font>
      <b/>
      <sz val="15"/>
      <color theme="1"/>
      <name val="Comic Sans MS"/>
      <family val="4"/>
    </font>
    <font>
      <b/>
      <sz val="30"/>
      <color theme="1"/>
      <name val="Comic Sans MS"/>
      <family val="4"/>
    </font>
    <font>
      <sz val="30"/>
      <color theme="1"/>
      <name val="Comic Sans MS"/>
      <family val="4"/>
    </font>
    <font>
      <sz val="30"/>
      <name val="Comic Sans MS"/>
      <family val="4"/>
    </font>
    <font>
      <sz val="11"/>
      <name val="Calibri"/>
      <family val="2"/>
      <scheme val="minor"/>
    </font>
    <font>
      <sz val="18"/>
      <color theme="1"/>
      <name val="Comic Sans MS"/>
      <family val="4"/>
    </font>
    <font>
      <b/>
      <u/>
      <sz val="18"/>
      <color theme="1"/>
      <name val="Comic Sans MS"/>
      <family val="4"/>
    </font>
  </fonts>
  <fills count="3">
    <fill>
      <patternFill patternType="none"/>
    </fill>
    <fill>
      <patternFill patternType="gray125"/>
    </fill>
    <fill>
      <patternFill patternType="solid">
        <fgColor rgb="FFFFFF99"/>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1" fillId="0" borderId="0" xfId="0" applyFont="1"/>
    <xf numFmtId="0" fontId="2"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1" fillId="0" borderId="0" xfId="0" applyFont="1" applyAlignment="1">
      <alignment horizontal="center"/>
    </xf>
    <xf numFmtId="0" fontId="4" fillId="0" borderId="0" xfId="0" quotePrefix="1" applyFont="1" applyAlignment="1">
      <alignment horizontal="center" vertical="center"/>
    </xf>
    <xf numFmtId="0" fontId="1" fillId="0" borderId="0" xfId="0" quotePrefix="1" applyFont="1" applyAlignment="1">
      <alignment horizontal="right"/>
    </xf>
    <xf numFmtId="0" fontId="2" fillId="0" borderId="0" xfId="0" applyFont="1" applyAlignment="1" applyProtection="1">
      <alignment horizontal="center" vertical="center"/>
      <protection locked="0"/>
    </xf>
    <xf numFmtId="0" fontId="5" fillId="0" borderId="0" xfId="0" applyFont="1" applyAlignment="1">
      <alignment horizontal="center"/>
    </xf>
    <xf numFmtId="0" fontId="0" fillId="0" borderId="0" xfId="0" applyAlignment="1"/>
    <xf numFmtId="0" fontId="7" fillId="0" borderId="0" xfId="0" applyFont="1"/>
    <xf numFmtId="0" fontId="0" fillId="2" borderId="1" xfId="0" applyFill="1" applyBorder="1" applyProtection="1">
      <protection locked="0"/>
    </xf>
    <xf numFmtId="0" fontId="8" fillId="0" borderId="0" xfId="0" applyFont="1"/>
    <xf numFmtId="0" fontId="8" fillId="0" borderId="0" xfId="0" applyFont="1" applyAlignment="1">
      <alignment vertical="top"/>
    </xf>
    <xf numFmtId="0" fontId="0" fillId="0" borderId="0" xfId="0" applyAlignment="1">
      <alignment vertical="top"/>
    </xf>
    <xf numFmtId="0" fontId="8" fillId="0" borderId="0" xfId="0" applyFont="1" applyAlignment="1">
      <alignment horizontal="left" vertical="top" wrapText="1"/>
    </xf>
    <xf numFmtId="0" fontId="5" fillId="0" borderId="0" xfId="0" applyFont="1" applyAlignment="1">
      <alignment horizontal="center" wrapText="1"/>
    </xf>
    <xf numFmtId="0" fontId="2" fillId="0" borderId="0" xfId="0" applyFont="1" applyAlignment="1">
      <alignment horizontal="center" vertical="center"/>
    </xf>
  </cellXfs>
  <cellStyles count="1">
    <cellStyle name="Normal" xfId="0" builtinId="0"/>
  </cellStyles>
  <dxfs count="132">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border>
        <bottom style="thin">
          <color auto="1"/>
        </bottom>
        <vertical/>
        <horizontal/>
      </border>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border>
        <bottom style="thin">
          <color auto="1"/>
        </bottom>
        <vertical/>
        <horizontal/>
      </border>
    </dxf>
    <dxf>
      <font>
        <b/>
        <i val="0"/>
        <strike val="0"/>
      </font>
      <fill>
        <patternFill>
          <bgColor rgb="FF00FFFF"/>
        </patternFill>
      </fill>
    </dxf>
    <dxf>
      <font>
        <b/>
        <i val="0"/>
        <strike val="0"/>
      </font>
      <fill>
        <patternFill>
          <bgColor rgb="FF00FFFF"/>
        </patternFill>
      </fill>
    </dxf>
    <dxf>
      <font>
        <b/>
        <i val="0"/>
        <strike val="0"/>
      </font>
      <fill>
        <patternFill>
          <bgColor rgb="FF00FFFF"/>
        </patternFill>
      </fill>
    </dxf>
    <dxf>
      <font>
        <b/>
        <i val="0"/>
        <strike val="0"/>
      </font>
      <fill>
        <patternFill>
          <bgColor rgb="FF00FFFF"/>
        </patternFill>
      </fill>
    </dxf>
    <dxf>
      <font>
        <b/>
        <i val="0"/>
        <strike val="0"/>
      </font>
      <fill>
        <patternFill>
          <bgColor rgb="FF00FFFF"/>
        </patternFill>
      </fill>
    </dxf>
    <dxf>
      <font>
        <b/>
        <i val="0"/>
        <strike val="0"/>
      </font>
      <fill>
        <patternFill>
          <bgColor rgb="FF00FFFF"/>
        </patternFill>
      </fill>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33CC33"/>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FF99"/>
      <color rgb="FF00FF00"/>
      <color rgb="FFFF3333"/>
      <color rgb="FF00FFFF"/>
      <color rgb="FF33CC33"/>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11</xdr:col>
      <xdr:colOff>446818</xdr:colOff>
      <xdr:row>9</xdr:row>
      <xdr:rowOff>133122</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6857143" cy="182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647700</xdr:colOff>
      <xdr:row>0</xdr:row>
      <xdr:rowOff>0</xdr:rowOff>
    </xdr:from>
    <xdr:to>
      <xdr:col>17</xdr:col>
      <xdr:colOff>476250</xdr:colOff>
      <xdr:row>2</xdr:row>
      <xdr:rowOff>86360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57450" y="0"/>
          <a:ext cx="8896350" cy="23723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B12:L29"/>
  <sheetViews>
    <sheetView showGridLines="0" tabSelected="1" workbookViewId="0"/>
  </sheetViews>
  <sheetFormatPr defaultRowHeight="15" x14ac:dyDescent="0.25"/>
  <cols>
    <col min="1" max="1" width="4.7109375" customWidth="1"/>
  </cols>
  <sheetData>
    <row r="12" spans="2:12" ht="27" x14ac:dyDescent="0.5">
      <c r="B12" s="13" t="s">
        <v>34</v>
      </c>
    </row>
    <row r="13" spans="2:12" ht="9.9499999999999993" customHeight="1" x14ac:dyDescent="0.5">
      <c r="B13" s="13"/>
    </row>
    <row r="14" spans="2:12" ht="60" customHeight="1" x14ac:dyDescent="0.25">
      <c r="B14" s="16" t="s">
        <v>35</v>
      </c>
      <c r="C14" s="16"/>
      <c r="D14" s="16"/>
      <c r="E14" s="16"/>
      <c r="F14" s="16"/>
      <c r="G14" s="16"/>
      <c r="H14" s="16"/>
      <c r="I14" s="16"/>
      <c r="J14" s="16"/>
      <c r="K14" s="16"/>
      <c r="L14" s="16"/>
    </row>
    <row r="15" spans="2:12" ht="9.9499999999999993" customHeight="1" x14ac:dyDescent="0.25">
      <c r="B15" s="14"/>
      <c r="C15" s="15"/>
      <c r="D15" s="15"/>
      <c r="E15" s="15"/>
      <c r="F15" s="15"/>
      <c r="G15" s="15"/>
      <c r="H15" s="15"/>
      <c r="I15" s="15"/>
      <c r="J15" s="15"/>
      <c r="K15" s="15"/>
      <c r="L15" s="15"/>
    </row>
    <row r="16" spans="2:12" ht="120" customHeight="1" x14ac:dyDescent="0.25">
      <c r="B16" s="16" t="s">
        <v>38</v>
      </c>
      <c r="C16" s="16"/>
      <c r="D16" s="16"/>
      <c r="E16" s="16"/>
      <c r="F16" s="16"/>
      <c r="G16" s="16"/>
      <c r="H16" s="16"/>
      <c r="I16" s="16"/>
      <c r="J16" s="16"/>
      <c r="K16" s="16"/>
      <c r="L16" s="16"/>
    </row>
    <row r="17" spans="2:12" ht="9.9499999999999993" customHeight="1" x14ac:dyDescent="0.25">
      <c r="B17" s="14"/>
      <c r="C17" s="15"/>
      <c r="D17" s="15"/>
      <c r="E17" s="15"/>
      <c r="F17" s="15"/>
      <c r="G17" s="15"/>
      <c r="H17" s="15"/>
      <c r="I17" s="15"/>
      <c r="J17" s="15"/>
      <c r="K17" s="15"/>
      <c r="L17" s="15"/>
    </row>
    <row r="18" spans="2:12" ht="60" customHeight="1" x14ac:dyDescent="0.25">
      <c r="B18" s="16" t="s">
        <v>36</v>
      </c>
      <c r="C18" s="16"/>
      <c r="D18" s="16"/>
      <c r="E18" s="16"/>
      <c r="F18" s="16"/>
      <c r="G18" s="16"/>
      <c r="H18" s="16"/>
      <c r="I18" s="16"/>
      <c r="J18" s="16"/>
      <c r="K18" s="16"/>
      <c r="L18" s="16"/>
    </row>
    <row r="19" spans="2:12" ht="9.9499999999999993" customHeight="1" x14ac:dyDescent="0.25">
      <c r="B19" s="14"/>
      <c r="C19" s="15"/>
      <c r="D19" s="15"/>
      <c r="E19" s="15"/>
      <c r="F19" s="15"/>
      <c r="G19" s="15"/>
      <c r="H19" s="15"/>
      <c r="I19" s="15"/>
      <c r="J19" s="15"/>
      <c r="K19" s="15"/>
      <c r="L19" s="15"/>
    </row>
    <row r="20" spans="2:12" ht="120" customHeight="1" x14ac:dyDescent="0.25">
      <c r="B20" s="16" t="s">
        <v>40</v>
      </c>
      <c r="C20" s="16"/>
      <c r="D20" s="16"/>
      <c r="E20" s="16"/>
      <c r="F20" s="16"/>
      <c r="G20" s="16"/>
      <c r="H20" s="16"/>
      <c r="I20" s="16"/>
      <c r="J20" s="16"/>
      <c r="K20" s="16"/>
      <c r="L20" s="16"/>
    </row>
    <row r="21" spans="2:12" ht="9.9499999999999993" customHeight="1" x14ac:dyDescent="0.25">
      <c r="B21" s="14"/>
      <c r="C21" s="15"/>
      <c r="D21" s="15"/>
      <c r="E21" s="15"/>
      <c r="F21" s="15"/>
      <c r="G21" s="15"/>
      <c r="H21" s="15"/>
      <c r="I21" s="15"/>
      <c r="J21" s="15"/>
      <c r="K21" s="15"/>
      <c r="L21" s="15"/>
    </row>
    <row r="22" spans="2:12" ht="90" customHeight="1" x14ac:dyDescent="0.25">
      <c r="B22" s="16" t="s">
        <v>37</v>
      </c>
      <c r="C22" s="16"/>
      <c r="D22" s="16"/>
      <c r="E22" s="16"/>
      <c r="F22" s="16"/>
      <c r="G22" s="16"/>
      <c r="H22" s="16"/>
      <c r="I22" s="16"/>
      <c r="J22" s="16"/>
      <c r="K22" s="16"/>
      <c r="L22" s="16"/>
    </row>
    <row r="23" spans="2:12" ht="9.9499999999999993" customHeight="1" x14ac:dyDescent="0.25">
      <c r="B23" s="14"/>
      <c r="C23" s="15"/>
      <c r="D23" s="15"/>
      <c r="E23" s="15"/>
      <c r="F23" s="15"/>
      <c r="G23" s="15"/>
      <c r="H23" s="15"/>
      <c r="I23" s="15"/>
      <c r="J23" s="15"/>
      <c r="K23" s="15"/>
      <c r="L23" s="15"/>
    </row>
    <row r="24" spans="2:12" ht="150" customHeight="1" x14ac:dyDescent="0.25">
      <c r="B24" s="16" t="s">
        <v>39</v>
      </c>
      <c r="C24" s="16"/>
      <c r="D24" s="16"/>
      <c r="E24" s="16"/>
      <c r="F24" s="16"/>
      <c r="G24" s="16"/>
      <c r="H24" s="16"/>
      <c r="I24" s="16"/>
      <c r="J24" s="16"/>
      <c r="K24" s="16"/>
      <c r="L24" s="16"/>
    </row>
    <row r="25" spans="2:12" x14ac:dyDescent="0.25">
      <c r="B25" s="15"/>
      <c r="C25" s="15"/>
      <c r="D25" s="15"/>
      <c r="E25" s="15"/>
      <c r="F25" s="15"/>
      <c r="G25" s="15"/>
      <c r="H25" s="15"/>
      <c r="I25" s="15"/>
      <c r="J25" s="15"/>
      <c r="K25" s="15"/>
      <c r="L25" s="15"/>
    </row>
    <row r="29" spans="2:12" x14ac:dyDescent="0.25">
      <c r="E29" s="11"/>
    </row>
  </sheetData>
  <sheetProtection sheet="1" objects="1" scenarios="1"/>
  <mergeCells count="6">
    <mergeCell ref="B14:L14"/>
    <mergeCell ref="B24:L24"/>
    <mergeCell ref="B22:L22"/>
    <mergeCell ref="B20:L20"/>
    <mergeCell ref="B18:L18"/>
    <mergeCell ref="B16:L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U54"/>
  <sheetViews>
    <sheetView showGridLines="0" workbookViewId="0">
      <selection activeCell="B10" sqref="B10"/>
    </sheetView>
  </sheetViews>
  <sheetFormatPr defaultRowHeight="15" x14ac:dyDescent="0.25"/>
  <cols>
    <col min="1" max="1" width="7.7109375" customWidth="1"/>
    <col min="2" max="2" width="16.7109375" customWidth="1"/>
    <col min="3" max="3" width="2.7109375" customWidth="1"/>
    <col min="4" max="4" width="16.7109375" customWidth="1"/>
    <col min="5" max="5" width="2.7109375" customWidth="1"/>
    <col min="6" max="6" width="16.7109375" customWidth="1"/>
    <col min="7" max="7" width="2.7109375" customWidth="1"/>
    <col min="8" max="8" width="16.7109375" customWidth="1"/>
    <col min="9" max="9" width="2.7109375" customWidth="1"/>
    <col min="10" max="10" width="16.7109375" customWidth="1"/>
    <col min="11" max="11" width="2.7109375" customWidth="1"/>
    <col min="12" max="12" width="16.7109375" customWidth="1"/>
    <col min="13" max="13" width="2.7109375" customWidth="1"/>
    <col min="14" max="14" width="16.7109375" customWidth="1"/>
    <col min="15" max="15" width="2.7109375" customWidth="1"/>
    <col min="16" max="16" width="16.7109375" customWidth="1"/>
    <col min="17" max="17" width="2.7109375" customWidth="1"/>
    <col min="18" max="18" width="16.7109375" customWidth="1"/>
    <col min="19" max="19" width="2.7109375" customWidth="1"/>
    <col min="20" max="20" width="16.7109375" customWidth="1"/>
    <col min="21" max="21" width="7.7109375" customWidth="1"/>
    <col min="28" max="47" width="0" hidden="1" customWidth="1"/>
  </cols>
  <sheetData>
    <row r="1" spans="1:47" ht="150" customHeight="1" x14ac:dyDescent="0.25"/>
    <row r="2" spans="1:47" ht="30" customHeight="1" x14ac:dyDescent="0.25"/>
    <row r="4" spans="1:47" s="10" customFormat="1" ht="90" customHeight="1" x14ac:dyDescent="0.85">
      <c r="B4" s="17" t="s">
        <v>32</v>
      </c>
      <c r="C4" s="17"/>
      <c r="D4" s="17"/>
      <c r="E4" s="17"/>
      <c r="F4" s="17"/>
      <c r="G4" s="17"/>
      <c r="H4" s="17"/>
      <c r="I4" s="17"/>
      <c r="J4" s="17"/>
      <c r="K4" s="17"/>
      <c r="L4" s="17"/>
      <c r="M4" s="17"/>
      <c r="N4" s="17"/>
      <c r="O4" s="17"/>
      <c r="P4" s="17"/>
      <c r="Q4" s="17"/>
      <c r="R4" s="17"/>
      <c r="S4" s="17"/>
      <c r="T4" s="17"/>
      <c r="U4" s="9"/>
    </row>
    <row r="5" spans="1:47" ht="15" customHeight="1" x14ac:dyDescent="0.25"/>
    <row r="6" spans="1:47" ht="45" customHeight="1" x14ac:dyDescent="0.85">
      <c r="B6" s="17" t="s">
        <v>31</v>
      </c>
      <c r="C6" s="17"/>
      <c r="D6" s="17"/>
      <c r="E6" s="17"/>
      <c r="F6" s="17"/>
      <c r="G6" s="17"/>
      <c r="H6" s="17"/>
      <c r="I6" s="17"/>
      <c r="J6" s="17"/>
      <c r="K6" s="17"/>
      <c r="L6" s="17"/>
      <c r="M6" s="17"/>
      <c r="N6" s="17"/>
      <c r="O6" s="17"/>
      <c r="P6" s="17"/>
      <c r="Q6" s="17"/>
      <c r="R6" s="17"/>
      <c r="S6" s="17"/>
      <c r="T6" s="17"/>
    </row>
    <row r="7" spans="1:47" ht="15" customHeight="1" x14ac:dyDescent="0.25">
      <c r="AB7">
        <v>1</v>
      </c>
      <c r="AD7">
        <v>2</v>
      </c>
      <c r="AF7">
        <v>3</v>
      </c>
      <c r="AH7">
        <v>4</v>
      </c>
      <c r="AJ7">
        <v>5</v>
      </c>
      <c r="AL7">
        <v>6</v>
      </c>
      <c r="AN7">
        <v>7</v>
      </c>
      <c r="AP7">
        <v>8</v>
      </c>
      <c r="AR7">
        <v>9</v>
      </c>
      <c r="AT7">
        <v>10</v>
      </c>
      <c r="AU7" s="1" t="s">
        <v>17</v>
      </c>
    </row>
    <row r="8" spans="1:47" ht="45" customHeight="1" x14ac:dyDescent="0.25">
      <c r="A8" s="6" t="s">
        <v>20</v>
      </c>
      <c r="B8" s="4" t="str">
        <f ca="1">IFERROR(HLOOKUP(1,'Game Innards'!$B8:$K23,16,FALSE),"")</f>
        <v>E</v>
      </c>
      <c r="C8" s="4"/>
      <c r="D8" s="4" t="str">
        <f ca="1">IFERROR(HLOOKUP(2,'Game Innards'!$B8:$K23,16,FALSE),"")</f>
        <v>S</v>
      </c>
      <c r="E8" s="4"/>
      <c r="F8" s="4" t="str">
        <f ca="1">IFERROR(HLOOKUP(3,'Game Innards'!$B8:$K23,16,FALSE),"")</f>
        <v>S</v>
      </c>
      <c r="G8" s="4"/>
      <c r="H8" s="4" t="str">
        <f ca="1">IFERROR(HLOOKUP(4,'Game Innards'!$B8:$K23,16,FALSE),"")</f>
        <v>R</v>
      </c>
      <c r="I8" s="4"/>
      <c r="J8" s="4" t="str">
        <f ca="1">IFERROR(HLOOKUP(5,'Game Innards'!$B8:$K23,16,FALSE),"")</f>
        <v>E</v>
      </c>
      <c r="K8" s="4"/>
      <c r="L8" s="4" t="str">
        <f ca="1">IFERROR(HLOOKUP(6,'Game Innards'!$B8:$K23,16,FALSE),"")</f>
        <v>C</v>
      </c>
      <c r="M8" s="4"/>
      <c r="N8" s="4" t="str">
        <f ca="1">IFERROR(HLOOKUP(7,'Game Innards'!$B8:$K23,16,FALSE),"")</f>
        <v>T</v>
      </c>
      <c r="O8" s="4"/>
      <c r="P8" s="4" t="str">
        <f ca="1">IFERROR(HLOOKUP(8,'Game Innards'!$B8:$K23,16,FALSE),"")</f>
        <v/>
      </c>
      <c r="Q8" s="4"/>
      <c r="R8" s="4" t="str">
        <f ca="1">IFERROR(HLOOKUP(9,'Game Innards'!$B8:$K23,16,FALSE),"")</f>
        <v/>
      </c>
      <c r="S8" s="4"/>
      <c r="T8" s="4" t="str">
        <f ca="1">IFERROR(HLOOKUP(10,'Game Innards'!$B8:$K23,16,FALSE),"")</f>
        <v/>
      </c>
      <c r="AB8" t="str">
        <f>HLOOKUP(1,'Game Innards'!$B$3:$K23,21,FALSE)</f>
        <v>S</v>
      </c>
      <c r="AD8" t="str">
        <f>HLOOKUP(2,'Game Innards'!$B$3:$K23,21,FALSE)</f>
        <v>E</v>
      </c>
      <c r="AF8" t="str">
        <f>HLOOKUP(3,'Game Innards'!$B$3:$K23,21,FALSE)</f>
        <v>C</v>
      </c>
      <c r="AH8" t="str">
        <f>HLOOKUP(4,'Game Innards'!$B$3:$K23,21,FALSE)</f>
        <v>R</v>
      </c>
      <c r="AJ8" t="str">
        <f>HLOOKUP(5,'Game Innards'!$B$3:$K23,21,FALSE)</f>
        <v>E</v>
      </c>
      <c r="AL8" t="str">
        <f>HLOOKUP(6,'Game Innards'!$B$3:$K23,21,FALSE)</f>
        <v>T</v>
      </c>
      <c r="AN8" t="str">
        <f>HLOOKUP(7,'Game Innards'!$B$3:$K23,21,FALSE)</f>
        <v>S</v>
      </c>
      <c r="AP8" t="str">
        <f>HLOOKUP(8,'Game Innards'!$B$3:$K23,21,FALSE)</f>
        <v/>
      </c>
      <c r="AR8" t="str">
        <f>HLOOKUP(9,'Game Innards'!$B$3:$K23,21,FALSE)</f>
        <v/>
      </c>
      <c r="AT8" t="str">
        <f>HLOOKUP(10,'Game Innards'!$B$3:$K23,21,FALSE)</f>
        <v/>
      </c>
      <c r="AU8">
        <f>19-COUNTBLANK(AB8:AT8)</f>
        <v>7</v>
      </c>
    </row>
    <row r="9" spans="1:47" ht="5.0999999999999996" customHeight="1" x14ac:dyDescent="0.25">
      <c r="B9" s="2"/>
      <c r="C9" s="2"/>
      <c r="D9" s="2"/>
      <c r="E9" s="2"/>
      <c r="F9" s="2"/>
      <c r="G9" s="2"/>
      <c r="H9" s="2"/>
      <c r="I9" s="2"/>
      <c r="J9" s="2"/>
      <c r="K9" s="2"/>
      <c r="L9" s="2"/>
      <c r="M9" s="2"/>
      <c r="N9" s="2"/>
      <c r="O9" s="2"/>
      <c r="P9" s="2"/>
      <c r="Q9" s="2"/>
      <c r="R9" s="2"/>
      <c r="S9" s="2"/>
      <c r="T9" s="2"/>
      <c r="AB9">
        <f>IF(AND(AB8=B10,AB$7&lt;=$AU8)=TRUE,1,0)</f>
        <v>0</v>
      </c>
      <c r="AD9">
        <f>IF(AND(AD8=D10,AD$7&lt;=$AU8)=TRUE,1,0)</f>
        <v>0</v>
      </c>
      <c r="AF9">
        <f>IF(AND(AF8=F10,AF$7&lt;=$AU8)=TRUE,1,0)</f>
        <v>0</v>
      </c>
      <c r="AH9">
        <f>IF(AND(AH8=H10,AH$7&lt;=$AU8)=TRUE,1,0)</f>
        <v>0</v>
      </c>
      <c r="AJ9">
        <f>IF(AND(AJ8=J10,AJ$7&lt;=$AU8)=TRUE,1,0)</f>
        <v>0</v>
      </c>
      <c r="AL9">
        <f>IF(AND(AL8=L10,AL$7&lt;=$AU8)=TRUE,1,0)</f>
        <v>0</v>
      </c>
      <c r="AN9">
        <f>IF(AND(AN8=N10,AN$7&lt;=$AU8)=TRUE,1,0)</f>
        <v>0</v>
      </c>
      <c r="AP9">
        <f>IF(AND(AP8=P10,AP$7&lt;=$AU8)=TRUE,1,0)</f>
        <v>0</v>
      </c>
      <c r="AR9">
        <f>IF(AND(AR8=R10,AR$7&lt;=$AU8)=TRUE,1,0)</f>
        <v>0</v>
      </c>
      <c r="AT9">
        <f>IF(AND(AT8=T10,AT$7&lt;=$AU8)=TRUE,1,0)</f>
        <v>0</v>
      </c>
      <c r="AU9">
        <f>SUM(AB9:AT9)</f>
        <v>0</v>
      </c>
    </row>
    <row r="10" spans="1:47" ht="36" customHeight="1" x14ac:dyDescent="0.25">
      <c r="B10" s="8"/>
      <c r="C10" s="2"/>
      <c r="D10" s="8"/>
      <c r="E10" s="2"/>
      <c r="F10" s="8"/>
      <c r="G10" s="2"/>
      <c r="H10" s="8"/>
      <c r="I10" s="2"/>
      <c r="J10" s="8"/>
      <c r="K10" s="2"/>
      <c r="L10" s="8"/>
      <c r="M10" s="2"/>
      <c r="N10" s="8"/>
      <c r="O10" s="2"/>
      <c r="P10" s="8"/>
      <c r="Q10" s="2"/>
      <c r="R10" s="8"/>
      <c r="S10" s="2"/>
      <c r="T10" s="8"/>
    </row>
    <row r="11" spans="1:47" ht="5.0999999999999996" customHeight="1" x14ac:dyDescent="0.25">
      <c r="B11" s="2"/>
      <c r="C11" s="2"/>
      <c r="D11" s="2"/>
      <c r="E11" s="2"/>
      <c r="F11" s="2"/>
      <c r="G11" s="2"/>
      <c r="H11" s="2"/>
      <c r="I11" s="2"/>
      <c r="J11" s="2"/>
      <c r="K11" s="2"/>
      <c r="L11" s="2"/>
      <c r="M11" s="2"/>
      <c r="N11" s="2"/>
      <c r="O11" s="2"/>
      <c r="P11" s="2"/>
      <c r="Q11" s="2"/>
      <c r="R11" s="2"/>
      <c r="S11" s="2"/>
      <c r="T11" s="2"/>
    </row>
    <row r="12" spans="1:47" ht="45" customHeight="1" x14ac:dyDescent="0.25">
      <c r="B12" s="3" t="str">
        <f>IF(LEN(B10)&gt;0,IF(B10=AB8,"Good Job!",IF(AB$7&gt;$AU8,"No letter here!",IF(LEN(B10)&gt;0,"Try Again!",""))),"")</f>
        <v/>
      </c>
      <c r="C12" s="2"/>
      <c r="D12" s="3" t="str">
        <f>IF(LEN(D10)&gt;0,IF(D10=AD8,"You Rock!",IF(AD$7&gt;$AU8,"No letter here!",IF(LEN(D10)&gt;0,"Oops!",""))),"")</f>
        <v/>
      </c>
      <c r="E12" s="2"/>
      <c r="F12" s="3" t="str">
        <f>IF(LEN(F10)&gt;0,IF(F10=AF8,"You're Right!",IF(AF$7&gt;$AU8,"No letter here!",IF(LEN(F10)&gt;0,"Sorry!",""))),"")</f>
        <v/>
      </c>
      <c r="G12" s="2"/>
      <c r="H12" s="3" t="str">
        <f>IF(LEN(H10)&gt;0,IF(H10=AH8,"Good Going!",IF(AH$7&gt;$AU8,"No letter here!",IF(LEN(H10)&gt;0,"Not Quite!",""))),"")</f>
        <v/>
      </c>
      <c r="I12" s="2"/>
      <c r="J12" s="3" t="str">
        <f>IF(LEN(J10)&gt;0,IF(J10=AJ8,"Correct!",IF(AJ$7&gt;$AU8,"No letter here!",IF(LEN(J10)&gt;0,"No Luck!",""))),"")</f>
        <v/>
      </c>
      <c r="K12" s="2"/>
      <c r="L12" s="3" t="str">
        <f>IF(LEN(L10)&gt;0,IF(L10=AL8,"You Did It!",IF(AL$7&gt;$AU8,"No letter here!",IF(LEN(L10)&gt;0,"Think Again!",""))),"")</f>
        <v/>
      </c>
      <c r="M12" s="2"/>
      <c r="N12" s="3" t="str">
        <f>IF(LEN(N10)&gt;0,IF(N10=AN8,"Nice Work!",IF(AN$7&gt;$AU8,"No letter here!",IF(LEN(N10)&gt;0,"Choose Another!",""))),"")</f>
        <v/>
      </c>
      <c r="O12" s="2"/>
      <c r="P12" s="3" t="str">
        <f>IF(LEN(P10)&gt;0,IF(P10=AP8,"Excellent!",IF(AP$7&gt;$AU8,"No letter here!",IF(LEN(P10)&gt;0,"Nope!",""))),"")</f>
        <v/>
      </c>
      <c r="Q12" s="2"/>
      <c r="R12" s="3" t="str">
        <f>IF(LEN(R10)&gt;0,IF(R10=AR8,"Fine Work!",IF(AR$7&gt;$AU8,"No letter here!",IF(LEN(R10)&gt;0,"Not Quite!",""))),"")</f>
        <v/>
      </c>
      <c r="S12" s="2"/>
      <c r="T12" s="3" t="str">
        <f>IF(LEN(T10)&gt;0,IF(T10=AT8,"Wonderful!",IF(AT$7&gt;$AU8,"No letter here!",IF(LEN(T10)&gt;0,"Try Another",""))),"")</f>
        <v/>
      </c>
    </row>
    <row r="13" spans="1:47" ht="5.0999999999999996" customHeight="1" x14ac:dyDescent="0.25">
      <c r="B13" s="2"/>
      <c r="C13" s="2"/>
      <c r="D13" s="2"/>
      <c r="E13" s="2"/>
      <c r="F13" s="2"/>
      <c r="G13" s="2"/>
      <c r="H13" s="2"/>
      <c r="I13" s="2"/>
      <c r="J13" s="2"/>
      <c r="K13" s="2"/>
      <c r="L13" s="2"/>
      <c r="M13" s="2"/>
      <c r="N13" s="2"/>
      <c r="O13" s="2"/>
      <c r="P13" s="2"/>
      <c r="Q13" s="2"/>
      <c r="R13" s="2"/>
      <c r="S13" s="2"/>
      <c r="T13" s="2"/>
    </row>
    <row r="14" spans="1:47" ht="36" customHeight="1" x14ac:dyDescent="0.25">
      <c r="B14" s="18" t="str">
        <f>IF(AU8=AU9,CONCATENATE('Customize the Game!'!D3," The word is ",'Customize the Game!'!B3,"!"),"")</f>
        <v/>
      </c>
      <c r="C14" s="18"/>
      <c r="D14" s="18"/>
      <c r="E14" s="18"/>
      <c r="F14" s="18"/>
      <c r="G14" s="18"/>
      <c r="H14" s="18"/>
      <c r="I14" s="18"/>
      <c r="J14" s="18"/>
      <c r="K14" s="18"/>
      <c r="L14" s="18"/>
      <c r="M14" s="18"/>
      <c r="N14" s="18"/>
      <c r="O14" s="18"/>
      <c r="P14" s="18"/>
      <c r="Q14" s="18"/>
      <c r="R14" s="18"/>
      <c r="S14" s="18"/>
      <c r="T14" s="18"/>
    </row>
    <row r="15" spans="1:47" ht="15" customHeight="1" x14ac:dyDescent="0.25">
      <c r="B15" s="2"/>
      <c r="C15" s="2"/>
      <c r="D15" s="2"/>
      <c r="E15" s="2"/>
      <c r="F15" s="2"/>
      <c r="G15" s="2"/>
      <c r="H15" s="2"/>
      <c r="I15" s="2"/>
      <c r="J15" s="2"/>
      <c r="K15" s="2"/>
      <c r="L15" s="2"/>
      <c r="M15" s="2"/>
      <c r="N15" s="2"/>
      <c r="O15" s="2"/>
      <c r="P15" s="2"/>
      <c r="Q15" s="2"/>
      <c r="R15" s="2"/>
      <c r="S15" s="2"/>
      <c r="T15" s="2"/>
    </row>
    <row r="16" spans="1:47" ht="45" customHeight="1" x14ac:dyDescent="0.25">
      <c r="A16" s="6" t="s">
        <v>29</v>
      </c>
      <c r="B16" s="4" t="str">
        <f ca="1">IFERROR(HLOOKUP(1,'Game Innards'!$B10:$K25,16,FALSE),"")</f>
        <v>H</v>
      </c>
      <c r="C16" s="4"/>
      <c r="D16" s="4" t="str">
        <f ca="1">IFERROR(HLOOKUP(2,'Game Innards'!$B10:$K25,16,FALSE),"")</f>
        <v>C</v>
      </c>
      <c r="E16" s="4"/>
      <c r="F16" s="4" t="str">
        <f ca="1">IFERROR(HLOOKUP(3,'Game Innards'!$B10:$K25,16,FALSE),"")</f>
        <v>S</v>
      </c>
      <c r="G16" s="4"/>
      <c r="H16" s="4" t="str">
        <f ca="1">IFERROR(HLOOKUP(4,'Game Innards'!$B10:$K25,16,FALSE),"")</f>
        <v>O</v>
      </c>
      <c r="I16" s="4"/>
      <c r="J16" s="4" t="str">
        <f ca="1">IFERROR(HLOOKUP(5,'Game Innards'!$B10:$K25,16,FALSE),"")</f>
        <v>E</v>
      </c>
      <c r="K16" s="4"/>
      <c r="L16" s="4" t="str">
        <f ca="1">IFERROR(HLOOKUP(6,'Game Innards'!$B10:$K25,16,FALSE),"")</f>
        <v>T</v>
      </c>
      <c r="M16" s="4"/>
      <c r="N16" s="4" t="str">
        <f ca="1">IFERROR(HLOOKUP(7,'Game Innards'!$B10:$K25,16,FALSE),"")</f>
        <v>U</v>
      </c>
      <c r="O16" s="4"/>
      <c r="P16" s="4" t="str">
        <f ca="1">IFERROR(HLOOKUP(8,'Game Innards'!$B10:$K25,16,FALSE),"")</f>
        <v/>
      </c>
      <c r="Q16" s="4"/>
      <c r="R16" s="4" t="str">
        <f ca="1">IFERROR(HLOOKUP(9,'Game Innards'!$B10:$K25,16,FALSE),"")</f>
        <v/>
      </c>
      <c r="S16" s="4"/>
      <c r="T16" s="4" t="str">
        <f ca="1">IFERROR(HLOOKUP(10,'Game Innards'!$B10:$K25,16,FALSE),"")</f>
        <v/>
      </c>
      <c r="AB16" t="str">
        <f>HLOOKUP(1,'Game Innards'!$B$3:$K25,23,FALSE)</f>
        <v>T</v>
      </c>
      <c r="AD16" t="str">
        <f>HLOOKUP(2,'Game Innards'!$B$3:$K25,23,FALSE)</f>
        <v>O</v>
      </c>
      <c r="AF16" t="str">
        <f>HLOOKUP(3,'Game Innards'!$B$3:$K25,23,FALSE)</f>
        <v>U</v>
      </c>
      <c r="AH16" t="str">
        <f>HLOOKUP(4,'Game Innards'!$B$3:$K25,23,FALSE)</f>
        <v>C</v>
      </c>
      <c r="AJ16" t="str">
        <f>HLOOKUP(5,'Game Innards'!$B$3:$K25,23,FALSE)</f>
        <v>H</v>
      </c>
      <c r="AL16" t="str">
        <f>HLOOKUP(6,'Game Innards'!$B$3:$K25,23,FALSE)</f>
        <v>E</v>
      </c>
      <c r="AN16" t="str">
        <f>HLOOKUP(7,'Game Innards'!$B$3:$K25,23,FALSE)</f>
        <v>S</v>
      </c>
      <c r="AP16" t="str">
        <f>HLOOKUP(8,'Game Innards'!$B$3:$K25,23,FALSE)</f>
        <v/>
      </c>
      <c r="AR16" t="str">
        <f>HLOOKUP(9,'Game Innards'!$B$3:$K25,23,FALSE)</f>
        <v/>
      </c>
      <c r="AT16" t="str">
        <f>HLOOKUP(10,'Game Innards'!$B$3:$K25,23,FALSE)</f>
        <v/>
      </c>
      <c r="AU16">
        <f>19-COUNTBLANK(AB16:AT16)</f>
        <v>7</v>
      </c>
    </row>
    <row r="17" spans="1:47" ht="5.0999999999999996" customHeight="1" x14ac:dyDescent="0.25">
      <c r="B17" s="2"/>
      <c r="C17" s="2"/>
      <c r="D17" s="2"/>
      <c r="E17" s="2"/>
      <c r="F17" s="2"/>
      <c r="G17" s="2"/>
      <c r="H17" s="2"/>
      <c r="I17" s="2"/>
      <c r="J17" s="2"/>
      <c r="K17" s="2"/>
      <c r="L17" s="2"/>
      <c r="M17" s="2"/>
      <c r="N17" s="2"/>
      <c r="O17" s="2"/>
      <c r="P17" s="2"/>
      <c r="Q17" s="2"/>
      <c r="R17" s="2"/>
      <c r="S17" s="2"/>
      <c r="T17" s="2"/>
      <c r="AB17">
        <f>IF(AND(AB16=B18,AB$7&lt;=$AU16)=TRUE,1,0)</f>
        <v>0</v>
      </c>
      <c r="AD17">
        <f>IF(AND(AD16=D18,AD$7&lt;=$AU16)=TRUE,1,0)</f>
        <v>0</v>
      </c>
      <c r="AF17">
        <f>IF(AND(AF16=F18,AF$7&lt;=$AU16)=TRUE,1,0)</f>
        <v>0</v>
      </c>
      <c r="AH17">
        <f>IF(AND(AH16=H18,AH$7&lt;=$AU16)=TRUE,1,0)</f>
        <v>0</v>
      </c>
      <c r="AJ17">
        <f>IF(AND(AJ16=J18,AJ$7&lt;=$AU16)=TRUE,1,0)</f>
        <v>0</v>
      </c>
      <c r="AL17">
        <f>IF(AND(AL16=L18,AL$7&lt;=$AU16)=TRUE,1,0)</f>
        <v>0</v>
      </c>
      <c r="AN17">
        <f>IF(AND(AN16=N18,AN$7&lt;=$AU16)=TRUE,1,0)</f>
        <v>0</v>
      </c>
      <c r="AP17">
        <f>IF(AND(AP16=P18,AP$7&lt;=$AU16)=TRUE,1,0)</f>
        <v>0</v>
      </c>
      <c r="AR17">
        <f>IF(AND(AR16=R18,AR$7&lt;=$AU16)=TRUE,1,0)</f>
        <v>0</v>
      </c>
      <c r="AT17">
        <f>IF(AND(AT16=T18,AT$7&lt;=$AU16)=TRUE,1,0)</f>
        <v>0</v>
      </c>
      <c r="AU17">
        <f>SUM(AB17:AT17)</f>
        <v>0</v>
      </c>
    </row>
    <row r="18" spans="1:47" ht="36" customHeight="1" x14ac:dyDescent="0.25">
      <c r="B18" s="8"/>
      <c r="C18" s="2"/>
      <c r="D18" s="8"/>
      <c r="E18" s="2"/>
      <c r="F18" s="8"/>
      <c r="G18" s="2"/>
      <c r="H18" s="8"/>
      <c r="I18" s="2"/>
      <c r="J18" s="8"/>
      <c r="K18" s="2"/>
      <c r="L18" s="8"/>
      <c r="M18" s="2"/>
      <c r="N18" s="8"/>
      <c r="O18" s="2"/>
      <c r="P18" s="8"/>
      <c r="Q18" s="2"/>
      <c r="R18" s="8"/>
      <c r="S18" s="2"/>
      <c r="T18" s="8"/>
    </row>
    <row r="19" spans="1:47" ht="5.0999999999999996" customHeight="1" x14ac:dyDescent="0.25">
      <c r="B19" s="2"/>
      <c r="C19" s="2"/>
      <c r="D19" s="2"/>
      <c r="E19" s="2"/>
      <c r="F19" s="2"/>
      <c r="G19" s="2"/>
      <c r="H19" s="2"/>
      <c r="I19" s="2"/>
      <c r="J19" s="2"/>
      <c r="K19" s="2"/>
      <c r="L19" s="2"/>
      <c r="M19" s="2"/>
      <c r="N19" s="2"/>
      <c r="O19" s="2"/>
      <c r="P19" s="2"/>
      <c r="Q19" s="2"/>
      <c r="R19" s="2"/>
      <c r="S19" s="2"/>
      <c r="T19" s="2"/>
    </row>
    <row r="20" spans="1:47" ht="45" customHeight="1" x14ac:dyDescent="0.25">
      <c r="B20" s="3" t="str">
        <f>IF(LEN(B18)&gt;0,IF(B18=AB16,"Excellent!",IF(AB$7&gt;$AU16,"No letter here!",IF(LEN(B18)&gt;0,"Nope!",""))),"")</f>
        <v/>
      </c>
      <c r="C20" s="2"/>
      <c r="D20" s="3" t="str">
        <f>IF(LEN(D18)&gt;0,IF(D18=AD16,"Nice Work!",IF(AD$7&gt;$AU16,"No letter here!",IF(LEN(D18)&gt;0,"Choose Another!",""))),"")</f>
        <v/>
      </c>
      <c r="E20" s="2"/>
      <c r="F20" s="3" t="str">
        <f>IF(LEN(F18)&gt;0,IF(F18=AF16,"Fine Work!",IF(AF$7&gt;$AU16,"No letter here!",IF(LEN(F18)&gt;0,"Not Quite!",""))),"")</f>
        <v/>
      </c>
      <c r="G20" s="2"/>
      <c r="H20" s="3" t="str">
        <f>IF(LEN(H18)&gt;0,IF(H18=AH16,"Wonderful!",IF(AH$7&gt;$AU16,"No letter here!",IF(LEN(H18)&gt;0,"Try Another",""))),"")</f>
        <v/>
      </c>
      <c r="I20" s="2"/>
      <c r="J20" s="3" t="str">
        <f>IF(LEN(J18)&gt;0,IF(J18=AJ16,"You Rock!",IF(AJ$7&gt;$AU16,"No letter here!",IF(LEN(J18)&gt;0,"Oops!",""))),"")</f>
        <v/>
      </c>
      <c r="K20" s="2"/>
      <c r="L20" s="3" t="str">
        <f>IF(LEN(L18)&gt;0,IF(L18=AL16,"You're Right!",IF(AL$7&gt;$AU16,"No letter here!",IF(LEN(L18)&gt;0,"Sorry!",""))),"")</f>
        <v/>
      </c>
      <c r="M20" s="2"/>
      <c r="N20" s="3" t="str">
        <f>IF(LEN(N18)&gt;0,IF(N18=AN16,"Good Going!",IF(AN$7&gt;$AU16,"No letter here!",IF(LEN(N18)&gt;0,"Not Quite!",""))),"")</f>
        <v/>
      </c>
      <c r="O20" s="2"/>
      <c r="P20" s="3" t="str">
        <f>IF(LEN(P18)&gt;0,IF(P18=AP16,"Good Job!",IF(AP$7&gt;$AU16,"No letter here!",IF(LEN(P18)&gt;0,"Try Again!",""))),"")</f>
        <v/>
      </c>
      <c r="Q20" s="2"/>
      <c r="R20" s="3" t="str">
        <f>IF(LEN(R18)&gt;0,IF(R18=AR16,"Correct!",IF(AR$7&gt;$AU16,"No letter here!",IF(LEN(R18)&gt;0,"No Luck!",""))),"")</f>
        <v/>
      </c>
      <c r="S20" s="2"/>
      <c r="T20" s="3" t="str">
        <f>IF(LEN(T18)&gt;0,IF(T18=AT16,"You Did It!",IF(AT$7&gt;$AU16,"No letter here!",IF(LEN(T18)&gt;0,"Think Again!",""))),"")</f>
        <v/>
      </c>
    </row>
    <row r="21" spans="1:47" ht="5.0999999999999996" customHeight="1" x14ac:dyDescent="0.25">
      <c r="B21" s="2"/>
      <c r="C21" s="2"/>
      <c r="D21" s="2"/>
      <c r="E21" s="2"/>
      <c r="F21" s="2"/>
      <c r="G21" s="2"/>
      <c r="H21" s="2"/>
      <c r="I21" s="2"/>
      <c r="J21" s="2"/>
      <c r="K21" s="2"/>
      <c r="L21" s="2"/>
      <c r="M21" s="2"/>
      <c r="N21" s="2"/>
      <c r="O21" s="2"/>
      <c r="P21" s="2"/>
      <c r="Q21" s="2"/>
      <c r="R21" s="2"/>
      <c r="S21" s="2"/>
      <c r="T21" s="2"/>
    </row>
    <row r="22" spans="1:47" ht="36" customHeight="1" x14ac:dyDescent="0.25">
      <c r="B22" s="18" t="str">
        <f>IF(AU16=AU17,CONCATENATE('Customize the Game!'!D5," The word is ",'Customize the Game!'!B5,"!"),"")</f>
        <v/>
      </c>
      <c r="C22" s="18"/>
      <c r="D22" s="18"/>
      <c r="E22" s="18"/>
      <c r="F22" s="18"/>
      <c r="G22" s="18"/>
      <c r="H22" s="18"/>
      <c r="I22" s="18"/>
      <c r="J22" s="18"/>
      <c r="K22" s="18"/>
      <c r="L22" s="18"/>
      <c r="M22" s="18"/>
      <c r="N22" s="18"/>
      <c r="O22" s="18"/>
      <c r="P22" s="18"/>
      <c r="Q22" s="18"/>
      <c r="R22" s="18"/>
      <c r="S22" s="18"/>
      <c r="T22" s="18"/>
    </row>
    <row r="23" spans="1:47" ht="15" customHeight="1" x14ac:dyDescent="0.25">
      <c r="B23" s="2"/>
      <c r="C23" s="2"/>
      <c r="D23" s="2"/>
      <c r="E23" s="2"/>
      <c r="F23" s="2"/>
      <c r="G23" s="2"/>
      <c r="H23" s="2"/>
      <c r="I23" s="2"/>
      <c r="J23" s="2"/>
      <c r="K23" s="2"/>
      <c r="L23" s="2"/>
      <c r="M23" s="2"/>
      <c r="N23" s="2"/>
      <c r="O23" s="2"/>
      <c r="P23" s="2"/>
      <c r="Q23" s="2"/>
      <c r="R23" s="2"/>
      <c r="S23" s="2"/>
      <c r="T23" s="2"/>
    </row>
    <row r="24" spans="1:47" ht="45" customHeight="1" x14ac:dyDescent="0.25">
      <c r="A24" s="6" t="s">
        <v>28</v>
      </c>
      <c r="B24" s="4" t="str">
        <f ca="1">IFERROR(HLOOKUP(1,'Game Innards'!$B12:$K27,16,FALSE),"")</f>
        <v>W</v>
      </c>
      <c r="C24" s="4"/>
      <c r="D24" s="4" t="str">
        <f ca="1">IFERROR(HLOOKUP(2,'Game Innards'!$B12:$K27,16,FALSE),"")</f>
        <v>N</v>
      </c>
      <c r="E24" s="4"/>
      <c r="F24" s="4" t="str">
        <f ca="1">IFERROR(HLOOKUP(3,'Game Innards'!$B12:$K27,16,FALSE),"")</f>
        <v>O</v>
      </c>
      <c r="G24" s="4"/>
      <c r="H24" s="4" t="str">
        <f ca="1">IFERROR(HLOOKUP(4,'Game Innards'!$B12:$K27,16,FALSE),"")</f>
        <v>G</v>
      </c>
      <c r="I24" s="4"/>
      <c r="J24" s="4" t="str">
        <f ca="1">IFERROR(HLOOKUP(5,'Game Innards'!$B12:$K27,16,FALSE),"")</f>
        <v>U</v>
      </c>
      <c r="K24" s="4"/>
      <c r="L24" s="4" t="str">
        <f ca="1">IFERROR(HLOOKUP(6,'Game Innards'!$B12:$K27,16,FALSE),"")</f>
        <v>R</v>
      </c>
      <c r="M24" s="4"/>
      <c r="N24" s="4" t="str">
        <f ca="1">IFERROR(HLOOKUP(7,'Game Innards'!$B12:$K27,16,FALSE),"")</f>
        <v>P</v>
      </c>
      <c r="O24" s="4"/>
      <c r="P24" s="4" t="str">
        <f ca="1">IFERROR(HLOOKUP(8,'Game Innards'!$B12:$K27,16,FALSE),"")</f>
        <v/>
      </c>
      <c r="Q24" s="4"/>
      <c r="R24" s="4" t="str">
        <f ca="1">IFERROR(HLOOKUP(9,'Game Innards'!$B12:$K27,16,FALSE),"")</f>
        <v/>
      </c>
      <c r="S24" s="4"/>
      <c r="T24" s="4" t="str">
        <f ca="1">IFERROR(HLOOKUP(10,'Game Innards'!$B12:$K27,16,FALSE),"")</f>
        <v/>
      </c>
      <c r="AB24" t="str">
        <f>HLOOKUP(1,'Game Innards'!$B$3:$K27,25,FALSE)</f>
        <v>G</v>
      </c>
      <c r="AD24" t="str">
        <f>HLOOKUP(2,'Game Innards'!$B$3:$K27,25,FALSE)</f>
        <v>R</v>
      </c>
      <c r="AF24" t="str">
        <f>HLOOKUP(3,'Game Innards'!$B$3:$K27,25,FALSE)</f>
        <v>O</v>
      </c>
      <c r="AH24" t="str">
        <f>HLOOKUP(4,'Game Innards'!$B$3:$K27,25,FALSE)</f>
        <v>W</v>
      </c>
      <c r="AJ24" t="str">
        <f>HLOOKUP(5,'Game Innards'!$B$3:$K27,25,FALSE)</f>
        <v>N</v>
      </c>
      <c r="AL24" t="str">
        <f>HLOOKUP(6,'Game Innards'!$B$3:$K27,25,FALSE)</f>
        <v>U</v>
      </c>
      <c r="AN24" t="str">
        <f>HLOOKUP(7,'Game Innards'!$B$3:$K27,25,FALSE)</f>
        <v>P</v>
      </c>
      <c r="AP24" t="str">
        <f>HLOOKUP(8,'Game Innards'!$B$3:$K27,25,FALSE)</f>
        <v/>
      </c>
      <c r="AR24" t="str">
        <f>HLOOKUP(9,'Game Innards'!$B$3:$K27,25,FALSE)</f>
        <v/>
      </c>
      <c r="AT24" t="str">
        <f>HLOOKUP(10,'Game Innards'!$B$3:$K27,25,FALSE)</f>
        <v/>
      </c>
      <c r="AU24">
        <f>19-COUNTBLANK(AB24:AT24)</f>
        <v>7</v>
      </c>
    </row>
    <row r="25" spans="1:47" ht="5.0999999999999996" customHeight="1" x14ac:dyDescent="0.25">
      <c r="B25" s="2"/>
      <c r="C25" s="2"/>
      <c r="D25" s="2"/>
      <c r="E25" s="2"/>
      <c r="F25" s="2"/>
      <c r="G25" s="2"/>
      <c r="H25" s="2"/>
      <c r="I25" s="2"/>
      <c r="J25" s="2"/>
      <c r="K25" s="2"/>
      <c r="L25" s="2"/>
      <c r="M25" s="2"/>
      <c r="N25" s="2"/>
      <c r="O25" s="2"/>
      <c r="P25" s="2"/>
      <c r="Q25" s="2"/>
      <c r="R25" s="2"/>
      <c r="S25" s="2"/>
      <c r="T25" s="2"/>
      <c r="AB25">
        <f>IF(AND(AB24=B26,AB$7&lt;=$AU24)=TRUE,1,0)</f>
        <v>0</v>
      </c>
      <c r="AD25">
        <f>IF(AND(AD24=D26,AD$7&lt;=$AU24)=TRUE,1,0)</f>
        <v>0</v>
      </c>
      <c r="AF25">
        <f>IF(AND(AF24=F26,AF$7&lt;=$AU24)=TRUE,1,0)</f>
        <v>0</v>
      </c>
      <c r="AH25">
        <f>IF(AND(AH24=H26,AH$7&lt;=$AU24)=TRUE,1,0)</f>
        <v>0</v>
      </c>
      <c r="AJ25">
        <f>IF(AND(AJ24=J26,AJ$7&lt;=$AU24)=TRUE,1,0)</f>
        <v>0</v>
      </c>
      <c r="AL25">
        <f>IF(AND(AL24=L26,AL$7&lt;=$AU24)=TRUE,1,0)</f>
        <v>0</v>
      </c>
      <c r="AN25">
        <f>IF(AND(AN24=N26,AN$7&lt;=$AU24)=TRUE,1,0)</f>
        <v>0</v>
      </c>
      <c r="AP25">
        <f>IF(AND(AP24=P26,AP$7&lt;=$AU24)=TRUE,1,0)</f>
        <v>0</v>
      </c>
      <c r="AR25">
        <f>IF(AND(AR24=R26,AR$7&lt;=$AU24)=TRUE,1,0)</f>
        <v>0</v>
      </c>
      <c r="AT25">
        <f>IF(AND(AT24=T26,AT$7&lt;=$AU24)=TRUE,1,0)</f>
        <v>0</v>
      </c>
      <c r="AU25">
        <f>SUM(AB25:AT25)</f>
        <v>0</v>
      </c>
    </row>
    <row r="26" spans="1:47" ht="36" customHeight="1" x14ac:dyDescent="0.25">
      <c r="B26" s="8"/>
      <c r="C26" s="2"/>
      <c r="D26" s="8"/>
      <c r="E26" s="2"/>
      <c r="F26" s="8"/>
      <c r="G26" s="2"/>
      <c r="H26" s="8"/>
      <c r="I26" s="2"/>
      <c r="J26" s="8"/>
      <c r="K26" s="2"/>
      <c r="L26" s="8"/>
      <c r="M26" s="2"/>
      <c r="N26" s="8"/>
      <c r="O26" s="2"/>
      <c r="P26" s="8"/>
      <c r="Q26" s="2"/>
      <c r="R26" s="8"/>
      <c r="S26" s="2"/>
      <c r="T26" s="8"/>
    </row>
    <row r="27" spans="1:47" ht="5.0999999999999996" customHeight="1" x14ac:dyDescent="0.25">
      <c r="B27" s="2"/>
      <c r="C27" s="2"/>
      <c r="D27" s="2"/>
      <c r="E27" s="2"/>
      <c r="F27" s="2"/>
      <c r="G27" s="2"/>
      <c r="H27" s="2"/>
      <c r="I27" s="2"/>
      <c r="J27" s="2"/>
      <c r="K27" s="2"/>
      <c r="L27" s="2"/>
      <c r="M27" s="2"/>
      <c r="N27" s="2"/>
      <c r="O27" s="2"/>
      <c r="P27" s="2"/>
      <c r="Q27" s="2"/>
      <c r="R27" s="2"/>
      <c r="S27" s="2"/>
      <c r="T27" s="2"/>
    </row>
    <row r="28" spans="1:47" ht="45" customHeight="1" x14ac:dyDescent="0.25">
      <c r="B28" s="3" t="str">
        <f>IF(LEN(B26)&gt;0,IF(B26=AB24,"Correct!",IF(AB$7&gt;$AU24,"No letter here!",IF(LEN(B26)&gt;0,"No Luck!",""))),"")</f>
        <v/>
      </c>
      <c r="D28" s="3" t="str">
        <f>IF(LEN(D26)&gt;0,IF(D26=AD24,"You're Right!",IF(AD$7&gt;$AU24,"No letter here!",IF(LEN(D26)&gt;0,"Sorry!",""))),"")</f>
        <v/>
      </c>
      <c r="F28" s="3" t="str">
        <f>IF(LEN(F26)&gt;0,IF(F26=AF24,"Excellent!",IF(AF$7&gt;$AU24,"No letter here!",IF(LEN(F26)&gt;0,"Nope!",""))),"")</f>
        <v/>
      </c>
      <c r="H28" s="3" t="str">
        <f>IF(LEN(H26)&gt;0,IF(H26=AH24,"Good Going!",IF(AH$7&gt;$AU24,"No letter here!",IF(LEN(H26)&gt;0,"Not Quite!",""))),"")</f>
        <v/>
      </c>
      <c r="J28" s="3" t="str">
        <f>IF(LEN(J26)&gt;0,IF(J26=AJ24,"Fine Work!",IF(AJ$7&gt;$AU24,"No letter here!",IF(LEN(J26)&gt;0,"Not Quite!",""))),"")</f>
        <v/>
      </c>
      <c r="L28" s="3" t="str">
        <f>IF(LEN(L26)&gt;0,IF(L26=AL24,"You Did It!",IF(AL$7&gt;$AU24,"No letter here!",IF(LEN(L26)&gt;0,"Think Again!",""))),"")</f>
        <v/>
      </c>
      <c r="N28" s="3" t="str">
        <f>IF(LEN(N26)&gt;0,IF(N26=AN24,"Good Job!",IF(AN$7&gt;$AU24,"No letter here!",IF(LEN(N26)&gt;0,"Try Again!",""))),"")</f>
        <v/>
      </c>
      <c r="P28" s="3" t="str">
        <f>IF(LEN(P26)&gt;0,IF(P26=AP24,"Wonderful!",IF(AP$7&gt;$AU24,"No letter here!",IF(LEN(P26)&gt;0,"Try Another",""))),"")</f>
        <v/>
      </c>
      <c r="R28" s="3" t="str">
        <f>IF(LEN(R26)&gt;0,IF(R26=AR24,"You Rock!",IF(AR$7&gt;$AU24,"No letter here!",IF(LEN(R26)&gt;0,"Oops!",""))),"")</f>
        <v/>
      </c>
      <c r="T28" s="3" t="str">
        <f>IF(LEN(T26)&gt;0,IF(T26=AT24,"Nice Work!",IF(AT$7&gt;$AU24,"No letter here!",IF(LEN(T26)&gt;0,"Choose Another!",""))),"")</f>
        <v/>
      </c>
    </row>
    <row r="29" spans="1:47" ht="5.0999999999999996" customHeight="1" x14ac:dyDescent="0.25">
      <c r="B29" s="2"/>
      <c r="C29" s="2"/>
      <c r="D29" s="2"/>
      <c r="E29" s="2"/>
      <c r="F29" s="2"/>
      <c r="G29" s="2"/>
      <c r="H29" s="2"/>
      <c r="I29" s="2"/>
      <c r="J29" s="2"/>
      <c r="K29" s="2"/>
      <c r="L29" s="2"/>
      <c r="M29" s="2"/>
      <c r="N29" s="2"/>
      <c r="O29" s="2"/>
      <c r="P29" s="2"/>
      <c r="Q29" s="2"/>
      <c r="R29" s="2"/>
      <c r="S29" s="2"/>
      <c r="T29" s="2"/>
    </row>
    <row r="30" spans="1:47" ht="36" customHeight="1" x14ac:dyDescent="0.25">
      <c r="B30" s="18" t="str">
        <f>IF(AU24=AU25,CONCATENATE('Customize the Game!'!D7," The word is ",'Customize the Game!'!B7,"!"),"")</f>
        <v/>
      </c>
      <c r="C30" s="18"/>
      <c r="D30" s="18"/>
      <c r="E30" s="18"/>
      <c r="F30" s="18"/>
      <c r="G30" s="18"/>
      <c r="H30" s="18"/>
      <c r="I30" s="18"/>
      <c r="J30" s="18"/>
      <c r="K30" s="18"/>
      <c r="L30" s="18"/>
      <c r="M30" s="18"/>
      <c r="N30" s="18"/>
      <c r="O30" s="18"/>
      <c r="P30" s="18"/>
      <c r="Q30" s="18"/>
      <c r="R30" s="18"/>
      <c r="S30" s="18"/>
      <c r="T30" s="18"/>
    </row>
    <row r="31" spans="1:47" ht="15" customHeight="1" x14ac:dyDescent="0.25">
      <c r="B31" s="2"/>
      <c r="C31" s="2"/>
      <c r="D31" s="2"/>
      <c r="E31" s="2"/>
      <c r="F31" s="2"/>
      <c r="G31" s="2"/>
      <c r="H31" s="2"/>
      <c r="I31" s="2"/>
      <c r="J31" s="2"/>
      <c r="K31" s="2"/>
      <c r="L31" s="2"/>
      <c r="M31" s="2"/>
      <c r="N31" s="2"/>
      <c r="O31" s="2"/>
      <c r="P31" s="2"/>
      <c r="Q31" s="2"/>
      <c r="R31" s="2"/>
      <c r="S31" s="2"/>
      <c r="T31" s="2"/>
    </row>
    <row r="32" spans="1:47" ht="45" customHeight="1" x14ac:dyDescent="0.25">
      <c r="A32" s="6" t="s">
        <v>27</v>
      </c>
      <c r="B32" s="4" t="str">
        <f ca="1">IFERROR(HLOOKUP(1,'Game Innards'!$B14:$K29,16,FALSE),"")</f>
        <v>P</v>
      </c>
      <c r="C32" s="4"/>
      <c r="D32" s="4" t="str">
        <f ca="1">IFERROR(HLOOKUP(2,'Game Innards'!$B14:$K29,16,FALSE),"")</f>
        <v>I</v>
      </c>
      <c r="E32" s="4"/>
      <c r="F32" s="4" t="str">
        <f ca="1">IFERROR(HLOOKUP(3,'Game Innards'!$B14:$K29,16,FALSE),"")</f>
        <v>V</v>
      </c>
      <c r="G32" s="4"/>
      <c r="H32" s="4" t="str">
        <f ca="1">IFERROR(HLOOKUP(4,'Game Innards'!$B14:$K29,16,FALSE),"")</f>
        <v>R</v>
      </c>
      <c r="I32" s="4"/>
      <c r="J32" s="4" t="str">
        <f ca="1">IFERROR(HLOOKUP(5,'Game Innards'!$B14:$K29,16,FALSE),"")</f>
        <v>E</v>
      </c>
      <c r="K32" s="4"/>
      <c r="L32" s="4" t="str">
        <f ca="1">IFERROR(HLOOKUP(6,'Game Innards'!$B14:$K29,16,FALSE),"")</f>
        <v>T</v>
      </c>
      <c r="M32" s="4"/>
      <c r="N32" s="4" t="str">
        <f ca="1">IFERROR(HLOOKUP(7,'Game Innards'!$B14:$K29,16,FALSE),"")</f>
        <v>A</v>
      </c>
      <c r="O32" s="4"/>
      <c r="P32" s="4" t="str">
        <f ca="1">IFERROR(HLOOKUP(8,'Game Innards'!$B14:$K29,16,FALSE),"")</f>
        <v/>
      </c>
      <c r="Q32" s="4"/>
      <c r="R32" s="4" t="str">
        <f ca="1">IFERROR(HLOOKUP(9,'Game Innards'!$B14:$K29,16,FALSE),"")</f>
        <v/>
      </c>
      <c r="S32" s="4"/>
      <c r="T32" s="4" t="str">
        <f ca="1">IFERROR(HLOOKUP(10,'Game Innards'!$B14:$K29,16,FALSE),"")</f>
        <v/>
      </c>
      <c r="AB32" t="str">
        <f>HLOOKUP(1,'Game Innards'!$B$3:$K29,27,FALSE)</f>
        <v>P</v>
      </c>
      <c r="AD32" t="str">
        <f>HLOOKUP(2,'Game Innards'!$B$3:$K29,27,FALSE)</f>
        <v>R</v>
      </c>
      <c r="AF32" t="str">
        <f>HLOOKUP(3,'Game Innards'!$B$3:$K29,27,FALSE)</f>
        <v>I</v>
      </c>
      <c r="AH32" t="str">
        <f>HLOOKUP(4,'Game Innards'!$B$3:$K29,27,FALSE)</f>
        <v>V</v>
      </c>
      <c r="AJ32" t="str">
        <f>HLOOKUP(5,'Game Innards'!$B$3:$K29,27,FALSE)</f>
        <v>A</v>
      </c>
      <c r="AL32" t="str">
        <f>HLOOKUP(6,'Game Innards'!$B$3:$K29,27,FALSE)</f>
        <v>T</v>
      </c>
      <c r="AN32" t="str">
        <f>HLOOKUP(7,'Game Innards'!$B$3:$K29,27,FALSE)</f>
        <v>E</v>
      </c>
      <c r="AP32" t="str">
        <f>HLOOKUP(8,'Game Innards'!$B$3:$K29,27,FALSE)</f>
        <v/>
      </c>
      <c r="AR32" t="str">
        <f>HLOOKUP(9,'Game Innards'!$B$3:$K29,27,FALSE)</f>
        <v/>
      </c>
      <c r="AT32" t="str">
        <f>HLOOKUP(10,'Game Innards'!$B$3:$K29,27,FALSE)</f>
        <v/>
      </c>
      <c r="AU32">
        <f>19-COUNTBLANK(AB32:AT32)</f>
        <v>7</v>
      </c>
    </row>
    <row r="33" spans="1:47" ht="5.0999999999999996" customHeight="1" x14ac:dyDescent="0.25">
      <c r="B33" s="2"/>
      <c r="C33" s="2"/>
      <c r="D33" s="2"/>
      <c r="E33" s="2"/>
      <c r="F33" s="2"/>
      <c r="G33" s="2"/>
      <c r="H33" s="2"/>
      <c r="I33" s="2"/>
      <c r="J33" s="2"/>
      <c r="K33" s="2"/>
      <c r="L33" s="2"/>
      <c r="M33" s="2"/>
      <c r="N33" s="2"/>
      <c r="O33" s="2"/>
      <c r="P33" s="2"/>
      <c r="Q33" s="2"/>
      <c r="R33" s="2"/>
      <c r="S33" s="2"/>
      <c r="T33" s="2"/>
      <c r="AB33">
        <f>IF(AND(AB32=B34,AB$7&lt;=$AU32)=TRUE,1,0)</f>
        <v>0</v>
      </c>
      <c r="AD33">
        <f>IF(AND(AD32=D34,AD$7&lt;=$AU32)=TRUE,1,0)</f>
        <v>0</v>
      </c>
      <c r="AF33">
        <f>IF(AND(AF32=F34,AF$7&lt;=$AU32)=TRUE,1,0)</f>
        <v>0</v>
      </c>
      <c r="AH33">
        <f>IF(AND(AH32=H34,AH$7&lt;=$AU32)=TRUE,1,0)</f>
        <v>0</v>
      </c>
      <c r="AJ33">
        <f>IF(AND(AJ32=J34,AJ$7&lt;=$AU32)=TRUE,1,0)</f>
        <v>0</v>
      </c>
      <c r="AL33">
        <f>IF(AND(AL32=L34,AL$7&lt;=$AU32)=TRUE,1,0)</f>
        <v>0</v>
      </c>
      <c r="AN33">
        <f>IF(AND(AN32=N34,AN$7&lt;=$AU32)=TRUE,1,0)</f>
        <v>0</v>
      </c>
      <c r="AP33">
        <f>IF(AND(AP32=P34,AP$7&lt;=$AU32)=TRUE,1,0)</f>
        <v>0</v>
      </c>
      <c r="AR33">
        <f>IF(AND(AR32=R34,AR$7&lt;=$AU32)=TRUE,1,0)</f>
        <v>0</v>
      </c>
      <c r="AT33">
        <f>IF(AND(AT32=T34,AT$7&lt;=$AU32)=TRUE,1,0)</f>
        <v>0</v>
      </c>
      <c r="AU33">
        <f>SUM(AB33:AT33)</f>
        <v>0</v>
      </c>
    </row>
    <row r="34" spans="1:47" ht="36" customHeight="1" x14ac:dyDescent="0.25">
      <c r="B34" s="8"/>
      <c r="C34" s="2"/>
      <c r="D34" s="8"/>
      <c r="E34" s="2"/>
      <c r="F34" s="8"/>
      <c r="G34" s="2"/>
      <c r="H34" s="8"/>
      <c r="I34" s="2"/>
      <c r="J34" s="8"/>
      <c r="K34" s="2"/>
      <c r="L34" s="8"/>
      <c r="M34" s="2"/>
      <c r="N34" s="8"/>
      <c r="O34" s="2"/>
      <c r="P34" s="8"/>
      <c r="Q34" s="2"/>
      <c r="R34" s="8"/>
      <c r="S34" s="2"/>
      <c r="T34" s="8"/>
    </row>
    <row r="35" spans="1:47" ht="5.0999999999999996" customHeight="1" x14ac:dyDescent="0.25">
      <c r="B35" s="2"/>
      <c r="C35" s="2"/>
      <c r="D35" s="2"/>
      <c r="E35" s="2"/>
      <c r="F35" s="2"/>
      <c r="G35" s="2"/>
      <c r="H35" s="2"/>
      <c r="I35" s="2"/>
      <c r="J35" s="2"/>
      <c r="K35" s="2"/>
      <c r="L35" s="2"/>
      <c r="M35" s="2"/>
      <c r="N35" s="2"/>
      <c r="O35" s="2"/>
      <c r="P35" s="2"/>
      <c r="Q35" s="2"/>
      <c r="R35" s="2"/>
      <c r="S35" s="2"/>
      <c r="T35" s="2"/>
    </row>
    <row r="36" spans="1:47" ht="45" customHeight="1" x14ac:dyDescent="0.25">
      <c r="B36" s="3" t="str">
        <f>IF(LEN(B34)&gt;0,IF(B34=AB32,"You're Right!",IF(AB$7&gt;$AU32,"No letter here!",IF(LEN(B34)&gt;0,"Sorry!",""))),"")</f>
        <v/>
      </c>
      <c r="D36" s="3" t="str">
        <f>IF(LEN(D34)&gt;0,IF(D34=AD32,"You Did It!",IF(AD$7&gt;$AU32,"No letter here!",IF(LEN(D34)&gt;0,"Think Again!",""))),"")</f>
        <v/>
      </c>
      <c r="F36" s="3" t="str">
        <f>IF(LEN(F34)&gt;0,IF(F34=AF32,"Nice Work!",IF(AF$7&gt;$AU32,"No letter here!",IF(LEN(F34)&gt;0,"Choose Another!",""))),"")</f>
        <v/>
      </c>
      <c r="H36" s="3" t="str">
        <f>IF(LEN(H34)&gt;0,IF(H34=AH32,"Correct!",IF(AH$7&gt;$AU32,"No letter here!",IF(LEN(H34)&gt;0,"No Luck!",""))),"")</f>
        <v/>
      </c>
      <c r="J36" s="3" t="str">
        <f>IF(LEN(J34)&gt;0,IF(J34=AJ32,"You Rock!",IF(AJ$7&gt;$AU32,"No letter here!",IF(LEN(J34)&gt;0,"Oops!",""))),"")</f>
        <v/>
      </c>
      <c r="L36" s="3" t="str">
        <f>IF(LEN(L34)&gt;0,IF(L34=AL32,"Good Job!",IF(AL$7&gt;$AU32,"No letter here!",IF(LEN(L34)&gt;0,"Try Again!",""))),"")</f>
        <v/>
      </c>
      <c r="N36" s="3" t="str">
        <f>IF(LEN(N34)&gt;0,IF(N34=AN32,"Wonderful!",IF(AN$7&gt;$AU32,"No letter here!",IF(LEN(N34)&gt;0,"Try Another",""))),"")</f>
        <v/>
      </c>
      <c r="P36" s="3" t="str">
        <f>IF(LEN(P34)&gt;0,IF(P34=AP32,"Good Going!",IF(AP$7&gt;$AU32,"No letter here!",IF(LEN(P34)&gt;0,"Not Quite!",""))),"")</f>
        <v/>
      </c>
      <c r="R36" s="3" t="str">
        <f>IF(LEN(R34)&gt;0,IF(R34=AR32,"Fine Work!",IF(AR$7&gt;$AU32,"No letter here!",IF(LEN(R34)&gt;0,"Not Quite!",""))),"")</f>
        <v/>
      </c>
      <c r="T36" s="3" t="str">
        <f>IF(LEN(T34)&gt;0,IF(T34=AT32,"Excellent!",IF(AT$7&gt;$AU32,"No letter here!",IF(LEN(T34)&gt;0,"Nope!",""))),"")</f>
        <v/>
      </c>
    </row>
    <row r="37" spans="1:47" ht="5.0999999999999996" customHeight="1" x14ac:dyDescent="0.25">
      <c r="B37" s="2"/>
      <c r="C37" s="2"/>
      <c r="D37" s="2"/>
      <c r="E37" s="2"/>
      <c r="F37" s="2"/>
      <c r="G37" s="2"/>
      <c r="H37" s="2"/>
      <c r="I37" s="2"/>
      <c r="J37" s="2"/>
      <c r="K37" s="2"/>
      <c r="L37" s="2"/>
      <c r="M37" s="2"/>
      <c r="N37" s="2"/>
      <c r="O37" s="2"/>
      <c r="P37" s="2"/>
      <c r="Q37" s="2"/>
      <c r="R37" s="2"/>
      <c r="S37" s="2"/>
      <c r="T37" s="2"/>
    </row>
    <row r="38" spans="1:47" ht="36" customHeight="1" x14ac:dyDescent="0.25">
      <c r="B38" s="18" t="str">
        <f>IF(AU32=AU33,CONCATENATE('Customize the Game!'!D9," The word is ",'Customize the Game!'!B9,"!"),"")</f>
        <v/>
      </c>
      <c r="C38" s="18"/>
      <c r="D38" s="18"/>
      <c r="E38" s="18"/>
      <c r="F38" s="18"/>
      <c r="G38" s="18"/>
      <c r="H38" s="18"/>
      <c r="I38" s="18"/>
      <c r="J38" s="18"/>
      <c r="K38" s="18"/>
      <c r="L38" s="18"/>
      <c r="M38" s="18"/>
      <c r="N38" s="18"/>
      <c r="O38" s="18"/>
      <c r="P38" s="18"/>
      <c r="Q38" s="18"/>
      <c r="R38" s="18"/>
      <c r="S38" s="18"/>
      <c r="T38" s="18"/>
    </row>
    <row r="39" spans="1:47" ht="15" customHeight="1" x14ac:dyDescent="0.25">
      <c r="B39" s="2"/>
      <c r="C39" s="2"/>
      <c r="D39" s="2"/>
      <c r="E39" s="2"/>
      <c r="F39" s="2"/>
      <c r="G39" s="2"/>
      <c r="H39" s="2"/>
      <c r="I39" s="2"/>
      <c r="J39" s="2"/>
      <c r="K39" s="2"/>
      <c r="L39" s="2"/>
      <c r="M39" s="2"/>
      <c r="N39" s="2"/>
      <c r="O39" s="2"/>
      <c r="P39" s="2"/>
      <c r="Q39" s="2"/>
      <c r="R39" s="2"/>
      <c r="S39" s="2"/>
      <c r="T39" s="2"/>
    </row>
    <row r="40" spans="1:47" ht="45" customHeight="1" x14ac:dyDescent="0.25">
      <c r="A40" s="6" t="s">
        <v>26</v>
      </c>
      <c r="B40" s="4" t="str">
        <f ca="1">IFERROR(HLOOKUP(1,'Game Innards'!$B16:$K31,16,FALSE),"")</f>
        <v>E</v>
      </c>
      <c r="C40" s="4"/>
      <c r="D40" s="4" t="str">
        <f ca="1">IFERROR(HLOOKUP(2,'Game Innards'!$B16:$K31,16,FALSE),"")</f>
        <v>S</v>
      </c>
      <c r="E40" s="4"/>
      <c r="F40" s="4" t="str">
        <f ca="1">IFERROR(HLOOKUP(3,'Game Innards'!$B16:$K31,16,FALSE),"")</f>
        <v>N</v>
      </c>
      <c r="G40" s="4"/>
      <c r="H40" s="4" t="str">
        <f ca="1">IFERROR(HLOOKUP(4,'Game Innards'!$B16:$K31,16,FALSE),"")</f>
        <v>I</v>
      </c>
      <c r="I40" s="4"/>
      <c r="J40" s="4" t="str">
        <f ca="1">IFERROR(HLOOKUP(5,'Game Innards'!$B16:$K31,16,FALSE),"")</f>
        <v>P</v>
      </c>
      <c r="K40" s="4"/>
      <c r="L40" s="4" t="str">
        <f ca="1">IFERROR(HLOOKUP(6,'Game Innards'!$B16:$K31,16,FALSE),"")</f>
        <v/>
      </c>
      <c r="M40" s="4"/>
      <c r="N40" s="4" t="str">
        <f ca="1">IFERROR(HLOOKUP(7,'Game Innards'!$B16:$K31,16,FALSE),"")</f>
        <v/>
      </c>
      <c r="O40" s="4"/>
      <c r="P40" s="4" t="str">
        <f ca="1">IFERROR(HLOOKUP(8,'Game Innards'!$B16:$K31,16,FALSE),"")</f>
        <v/>
      </c>
      <c r="Q40" s="4"/>
      <c r="R40" s="4" t="str">
        <f ca="1">IFERROR(HLOOKUP(9,'Game Innards'!$B16:$K31,16,FALSE),"")</f>
        <v/>
      </c>
      <c r="S40" s="4"/>
      <c r="T40" s="4" t="str">
        <f ca="1">IFERROR(HLOOKUP(10,'Game Innards'!$B16:$K31,16,FALSE),"")</f>
        <v/>
      </c>
      <c r="AB40" t="str">
        <f>HLOOKUP(1,'Game Innards'!$B$3:$K31,29,FALSE)</f>
        <v>P</v>
      </c>
      <c r="AD40" t="str">
        <f>HLOOKUP(2,'Game Innards'!$B$3:$K31,29,FALSE)</f>
        <v>E</v>
      </c>
      <c r="AF40" t="str">
        <f>HLOOKUP(3,'Game Innards'!$B$3:$K31,29,FALSE)</f>
        <v>N</v>
      </c>
      <c r="AH40" t="str">
        <f>HLOOKUP(4,'Game Innards'!$B$3:$K31,29,FALSE)</f>
        <v>I</v>
      </c>
      <c r="AJ40" t="str">
        <f>HLOOKUP(5,'Game Innards'!$B$3:$K31,29,FALSE)</f>
        <v>S</v>
      </c>
      <c r="AL40" t="str">
        <f>HLOOKUP(6,'Game Innards'!$B$3:$K31,29,FALSE)</f>
        <v/>
      </c>
      <c r="AN40" t="str">
        <f>HLOOKUP(7,'Game Innards'!$B$3:$K31,29,FALSE)</f>
        <v/>
      </c>
      <c r="AP40" t="str">
        <f>HLOOKUP(8,'Game Innards'!$B$3:$K31,29,FALSE)</f>
        <v/>
      </c>
      <c r="AR40" t="str">
        <f>HLOOKUP(9,'Game Innards'!$B$3:$K31,29,FALSE)</f>
        <v/>
      </c>
      <c r="AT40" t="str">
        <f>HLOOKUP(10,'Game Innards'!$B$3:$K31,29,FALSE)</f>
        <v/>
      </c>
      <c r="AU40">
        <f>19-COUNTBLANK(AB40:AT40)</f>
        <v>5</v>
      </c>
    </row>
    <row r="41" spans="1:47" ht="5.0999999999999996" customHeight="1" x14ac:dyDescent="0.25">
      <c r="B41" s="2"/>
      <c r="C41" s="2"/>
      <c r="D41" s="2"/>
      <c r="E41" s="2"/>
      <c r="F41" s="2"/>
      <c r="G41" s="2"/>
      <c r="H41" s="2"/>
      <c r="I41" s="2"/>
      <c r="J41" s="2"/>
      <c r="K41" s="2"/>
      <c r="L41" s="2"/>
      <c r="M41" s="2"/>
      <c r="N41" s="2"/>
      <c r="O41" s="2"/>
      <c r="P41" s="2"/>
      <c r="Q41" s="2"/>
      <c r="R41" s="2"/>
      <c r="S41" s="2"/>
      <c r="T41" s="2"/>
      <c r="AB41">
        <f>IF(AND(AB40=B42,AB$7&lt;=$AU40)=TRUE,1,0)</f>
        <v>0</v>
      </c>
      <c r="AD41">
        <f>IF(AND(AD40=D42,AD$7&lt;=$AU40)=TRUE,1,0)</f>
        <v>0</v>
      </c>
      <c r="AF41">
        <f>IF(AND(AF40=F42,AF$7&lt;=$AU40)=TRUE,1,0)</f>
        <v>0</v>
      </c>
      <c r="AH41">
        <f>IF(AND(AH40=H42,AH$7&lt;=$AU40)=TRUE,1,0)</f>
        <v>0</v>
      </c>
      <c r="AJ41">
        <f>IF(AND(AJ40=J42,AJ$7&lt;=$AU40)=TRUE,1,0)</f>
        <v>0</v>
      </c>
      <c r="AL41">
        <f>IF(AND(AL40=L42,AL$7&lt;=$AU40)=TRUE,1,0)</f>
        <v>0</v>
      </c>
      <c r="AN41">
        <f>IF(AND(AN40=N42,AN$7&lt;=$AU40)=TRUE,1,0)</f>
        <v>0</v>
      </c>
      <c r="AP41">
        <f>IF(AND(AP40=P42,AP$7&lt;=$AU40)=TRUE,1,0)</f>
        <v>0</v>
      </c>
      <c r="AR41">
        <f>IF(AND(AR40=R42,AR$7&lt;=$AU40)=TRUE,1,0)</f>
        <v>0</v>
      </c>
      <c r="AT41">
        <f>IF(AND(AT40=T42,AT$7&lt;=$AU40)=TRUE,1,0)</f>
        <v>0</v>
      </c>
      <c r="AU41">
        <f>SUM(AB41:AT41)</f>
        <v>0</v>
      </c>
    </row>
    <row r="42" spans="1:47" ht="36" customHeight="1" x14ac:dyDescent="0.25">
      <c r="B42" s="8"/>
      <c r="C42" s="2"/>
      <c r="D42" s="8"/>
      <c r="E42" s="2"/>
      <c r="F42" s="8"/>
      <c r="G42" s="2"/>
      <c r="H42" s="8"/>
      <c r="I42" s="2"/>
      <c r="J42" s="8"/>
      <c r="K42" s="2"/>
      <c r="L42" s="8"/>
      <c r="M42" s="2"/>
      <c r="N42" s="8"/>
      <c r="O42" s="2"/>
      <c r="P42" s="8"/>
      <c r="Q42" s="2"/>
      <c r="R42" s="8"/>
      <c r="S42" s="2"/>
      <c r="T42" s="8"/>
    </row>
    <row r="43" spans="1:47" ht="5.0999999999999996" customHeight="1" x14ac:dyDescent="0.25">
      <c r="B43" s="2"/>
      <c r="C43" s="2"/>
      <c r="D43" s="2"/>
      <c r="E43" s="2"/>
      <c r="F43" s="2"/>
      <c r="G43" s="2"/>
      <c r="H43" s="2"/>
      <c r="I43" s="2"/>
      <c r="J43" s="2"/>
      <c r="K43" s="2"/>
      <c r="L43" s="2"/>
      <c r="M43" s="2"/>
      <c r="N43" s="2"/>
      <c r="O43" s="2"/>
      <c r="P43" s="2"/>
      <c r="Q43" s="2"/>
      <c r="R43" s="2"/>
      <c r="S43" s="2"/>
      <c r="T43" s="2"/>
    </row>
    <row r="44" spans="1:47" ht="45" customHeight="1" x14ac:dyDescent="0.25">
      <c r="B44" s="3" t="str">
        <f>IF(LEN(B42)&gt;0,IF(B42=AB40,"Nice Work!",IF(AB$7&gt;$AU40,"No letter here!",IF(LEN(B42)&gt;0,"Choose Another!",""))),"")</f>
        <v/>
      </c>
      <c r="D44" s="3" t="str">
        <f>IF(LEN(D42)&gt;0,IF(D42=AD40,"Wonderful!",IF(AD$7&gt;$AU40,"No letter here!",IF(LEN(D42)&gt;0,"Try Another",""))),"")</f>
        <v/>
      </c>
      <c r="F44" s="3" t="str">
        <f>IF(LEN(F42)&gt;0,IF(F42=AF40,"Correct!",IF(AF$7&gt;$AU40,"No letter here!",IF(LEN(F42)&gt;0,"No Luck!",""))),"")</f>
        <v/>
      </c>
      <c r="H44" s="3" t="str">
        <f>IF(LEN(H42)&gt;0,IF(H42=AH40,"Excellent!",IF(AH$7&gt;$AU40,"No letter here!",IF(LEN(H42)&gt;0,"Nope!",""))),"")</f>
        <v/>
      </c>
      <c r="J44" s="3" t="str">
        <f>IF(LEN(J42)&gt;0,IF(J42=AJ40,"Good Job!",IF(AJ$7&gt;$AU40,"No letter here!",IF(LEN(J42)&gt;0,"Try Again!",""))),"")</f>
        <v/>
      </c>
      <c r="L44" s="3" t="str">
        <f>IF(LEN(L42)&gt;0,IF(L42=AL40,"Fine Work!",IF(AL$7&gt;$AU40,"No letter here!",IF(LEN(L42)&gt;0,"Not Quite!",""))),"")</f>
        <v/>
      </c>
      <c r="N44" s="3" t="str">
        <f>IF(LEN(N42)&gt;0,IF(N42=AN40,"You're Right!",IF(AN$7&gt;$AU40,"No letter here!",IF(LEN(N42)&gt;0,"Sorry!",""))),"")</f>
        <v/>
      </c>
      <c r="P44" s="3" t="str">
        <f>IF(LEN(P42)&gt;0,IF(P42=AP40,"You Rock!",IF(AP$7&gt;$AU40,"No letter here!",IF(LEN(P42)&gt;0,"Oops!",""))),"")</f>
        <v/>
      </c>
      <c r="R44" s="3" t="str">
        <f>IF(LEN(R42)&gt;0,IF(R42=AR40,"Good Going!",IF(AR$7&gt;$AU40,"No letter here!",IF(LEN(R42)&gt;0,"Not Quite!",""))),"")</f>
        <v/>
      </c>
      <c r="T44" s="3" t="str">
        <f>IF(LEN(T42)&gt;0,IF(T42=AT40,"You Did It!",IF(AT$7&gt;$AU40,"No letter here!",IF(LEN(T42)&gt;0,"Think Again!",""))),"")</f>
        <v/>
      </c>
    </row>
    <row r="45" spans="1:47" ht="5.0999999999999996" customHeight="1" x14ac:dyDescent="0.25">
      <c r="B45" s="2"/>
      <c r="C45" s="2"/>
      <c r="D45" s="2"/>
      <c r="E45" s="2"/>
      <c r="F45" s="2"/>
      <c r="G45" s="2"/>
      <c r="H45" s="2"/>
      <c r="I45" s="2"/>
      <c r="J45" s="2"/>
      <c r="K45" s="2"/>
      <c r="L45" s="2"/>
      <c r="M45" s="2"/>
      <c r="N45" s="2"/>
      <c r="O45" s="2"/>
      <c r="P45" s="2"/>
      <c r="Q45" s="2"/>
      <c r="R45" s="2"/>
      <c r="S45" s="2"/>
      <c r="T45" s="2"/>
    </row>
    <row r="46" spans="1:47" ht="36" customHeight="1" x14ac:dyDescent="0.25">
      <c r="B46" s="18" t="str">
        <f>IF(AU40=AU41,CONCATENATE('Customize the Game!'!D11," The word is ",'Customize the Game!'!B11,"!"),"")</f>
        <v/>
      </c>
      <c r="C46" s="18"/>
      <c r="D46" s="18"/>
      <c r="E46" s="18"/>
      <c r="F46" s="18"/>
      <c r="G46" s="18"/>
      <c r="H46" s="18"/>
      <c r="I46" s="18"/>
      <c r="J46" s="18"/>
      <c r="K46" s="18"/>
      <c r="L46" s="18"/>
      <c r="M46" s="18"/>
      <c r="N46" s="18"/>
      <c r="O46" s="18"/>
      <c r="P46" s="18"/>
      <c r="Q46" s="18"/>
      <c r="R46" s="18"/>
      <c r="S46" s="18"/>
      <c r="T46" s="18"/>
    </row>
    <row r="47" spans="1:47" ht="15" customHeight="1" x14ac:dyDescent="0.25">
      <c r="B47" s="2"/>
      <c r="C47" s="2"/>
      <c r="D47" s="2"/>
      <c r="E47" s="2"/>
      <c r="F47" s="2"/>
      <c r="G47" s="2"/>
      <c r="H47" s="2"/>
      <c r="I47" s="2"/>
      <c r="J47" s="2"/>
      <c r="K47" s="2"/>
      <c r="L47" s="2"/>
      <c r="M47" s="2"/>
      <c r="N47" s="2"/>
      <c r="O47" s="2"/>
      <c r="P47" s="2"/>
      <c r="Q47" s="2"/>
      <c r="R47" s="2"/>
      <c r="S47" s="2"/>
      <c r="T47" s="2"/>
    </row>
    <row r="48" spans="1:47" ht="45" customHeight="1" x14ac:dyDescent="0.25">
      <c r="A48" s="6" t="s">
        <v>25</v>
      </c>
      <c r="B48" s="4" t="str">
        <f ca="1">IFERROR(HLOOKUP(1,'Game Innards'!$B18:$K33,16,FALSE),"")</f>
        <v>A</v>
      </c>
      <c r="C48" s="4"/>
      <c r="D48" s="4" t="str">
        <f ca="1">IFERROR(HLOOKUP(2,'Game Innards'!$B18:$K33,16,FALSE),"")</f>
        <v>I</v>
      </c>
      <c r="E48" s="4"/>
      <c r="F48" s="4" t="str">
        <f ca="1">IFERROR(HLOOKUP(3,'Game Innards'!$B18:$K33,16,FALSE),"")</f>
        <v>N</v>
      </c>
      <c r="G48" s="4"/>
      <c r="H48" s="4" t="str">
        <f ca="1">IFERROR(HLOOKUP(4,'Game Innards'!$B18:$K33,16,FALSE),"")</f>
        <v>A</v>
      </c>
      <c r="I48" s="4"/>
      <c r="J48" s="4" t="str">
        <f ca="1">IFERROR(HLOOKUP(5,'Game Innards'!$B18:$K33,16,FALSE),"")</f>
        <v>V</v>
      </c>
      <c r="K48" s="4"/>
      <c r="L48" s="4" t="str">
        <f ca="1">IFERROR(HLOOKUP(6,'Game Innards'!$B18:$K33,16,FALSE),"")</f>
        <v>G</v>
      </c>
      <c r="M48" s="4"/>
      <c r="N48" s="4" t="str">
        <f ca="1">IFERROR(HLOOKUP(7,'Game Innards'!$B18:$K33,16,FALSE),"")</f>
        <v/>
      </c>
      <c r="O48" s="4"/>
      <c r="P48" s="4" t="str">
        <f ca="1">IFERROR(HLOOKUP(8,'Game Innards'!$B18:$K33,16,FALSE),"")</f>
        <v/>
      </c>
      <c r="Q48" s="4"/>
      <c r="R48" s="4" t="str">
        <f ca="1">IFERROR(HLOOKUP(9,'Game Innards'!$B18:$K33,16,FALSE),"")</f>
        <v/>
      </c>
      <c r="S48" s="4"/>
      <c r="T48" s="4" t="str">
        <f ca="1">IFERROR(HLOOKUP(10,'Game Innards'!$B18:$K33,16,FALSE),"")</f>
        <v/>
      </c>
      <c r="AB48" t="str">
        <f>HLOOKUP(1,'Game Innards'!$B$3:$K33,31,FALSE)</f>
        <v>V</v>
      </c>
      <c r="AD48" t="str">
        <f>HLOOKUP(2,'Game Innards'!$B$3:$K33,31,FALSE)</f>
        <v>A</v>
      </c>
      <c r="AF48" t="str">
        <f>HLOOKUP(3,'Game Innards'!$B$3:$K33,31,FALSE)</f>
        <v>G</v>
      </c>
      <c r="AH48" t="str">
        <f>HLOOKUP(4,'Game Innards'!$B$3:$K33,31,FALSE)</f>
        <v>I</v>
      </c>
      <c r="AJ48" t="str">
        <f>HLOOKUP(5,'Game Innards'!$B$3:$K33,31,FALSE)</f>
        <v>N</v>
      </c>
      <c r="AL48" t="str">
        <f>HLOOKUP(6,'Game Innards'!$B$3:$K33,31,FALSE)</f>
        <v>A</v>
      </c>
      <c r="AN48" t="str">
        <f>HLOOKUP(7,'Game Innards'!$B$3:$K33,31,FALSE)</f>
        <v/>
      </c>
      <c r="AP48" t="str">
        <f>HLOOKUP(8,'Game Innards'!$B$3:$K33,31,FALSE)</f>
        <v/>
      </c>
      <c r="AR48" t="str">
        <f>HLOOKUP(9,'Game Innards'!$B$3:$K33,31,FALSE)</f>
        <v/>
      </c>
      <c r="AT48" t="str">
        <f>HLOOKUP(10,'Game Innards'!$B$3:$K33,31,FALSE)</f>
        <v/>
      </c>
      <c r="AU48">
        <f>19-COUNTBLANK(AB48:AT48)</f>
        <v>6</v>
      </c>
    </row>
    <row r="49" spans="2:47" ht="5.0999999999999996" customHeight="1" x14ac:dyDescent="0.25">
      <c r="AB49">
        <f>IF(AND(AB48=B50,AB$7&lt;=$AU48)=TRUE,1,0)</f>
        <v>0</v>
      </c>
      <c r="AD49">
        <f>IF(AND(AD48=D50,AD$7&lt;=$AU48)=TRUE,1,0)</f>
        <v>0</v>
      </c>
      <c r="AF49">
        <f>IF(AND(AF48=F50,AF$7&lt;=$AU48)=TRUE,1,0)</f>
        <v>0</v>
      </c>
      <c r="AH49">
        <f>IF(AND(AH48=H50,AH$7&lt;=$AU48)=TRUE,1,0)</f>
        <v>0</v>
      </c>
      <c r="AJ49">
        <f>IF(AND(AJ48=J50,AJ$7&lt;=$AU48)=TRUE,1,0)</f>
        <v>0</v>
      </c>
      <c r="AL49">
        <f>IF(AND(AL48=L50,AL$7&lt;=$AU48)=TRUE,1,0)</f>
        <v>0</v>
      </c>
      <c r="AN49">
        <f>IF(AND(AN48=N50,AN$7&lt;=$AU48)=TRUE,1,0)</f>
        <v>0</v>
      </c>
      <c r="AP49">
        <f>IF(AND(AP48=P50,AP$7&lt;=$AU48)=TRUE,1,0)</f>
        <v>0</v>
      </c>
      <c r="AR49">
        <f>IF(AND(AR48=R50,AR$7&lt;=$AU48)=TRUE,1,0)</f>
        <v>0</v>
      </c>
      <c r="AT49">
        <f>IF(AND(AT48=T50,AT$7&lt;=$AU48)=TRUE,1,0)</f>
        <v>0</v>
      </c>
      <c r="AU49">
        <f>SUM(AB49:AT49)</f>
        <v>0</v>
      </c>
    </row>
    <row r="50" spans="2:47" ht="36" customHeight="1" x14ac:dyDescent="0.25">
      <c r="B50" s="8"/>
      <c r="C50" s="2"/>
      <c r="D50" s="8"/>
      <c r="E50" s="2"/>
      <c r="F50" s="8"/>
      <c r="G50" s="2"/>
      <c r="H50" s="8"/>
      <c r="I50" s="2"/>
      <c r="J50" s="8"/>
      <c r="K50" s="2"/>
      <c r="L50" s="8"/>
      <c r="M50" s="2"/>
      <c r="N50" s="8"/>
      <c r="O50" s="2"/>
      <c r="P50" s="8"/>
      <c r="Q50" s="2"/>
      <c r="R50" s="8"/>
      <c r="S50" s="2"/>
      <c r="T50" s="8"/>
    </row>
    <row r="51" spans="2:47" ht="5.0999999999999996" customHeight="1" x14ac:dyDescent="0.25"/>
    <row r="52" spans="2:47" ht="45" customHeight="1" x14ac:dyDescent="0.25">
      <c r="B52" s="3" t="str">
        <f>IF(LEN(B50)&gt;0,IF(B50=AB48,"You Rock!",IF(AB$7&gt;$AU48,"No letter here!",IF(LEN(B50)&gt;0,"Oops!",""))),"")</f>
        <v/>
      </c>
      <c r="D52" s="3" t="str">
        <f>IF(LEN(D50)&gt;0,IF(D50=AD48,"Good Going!",IF(AD$7&gt;$AU48,"No letter here!",IF(LEN(D50)&gt;0,"Not Quite!",""))),"")</f>
        <v/>
      </c>
      <c r="F52" s="3" t="str">
        <f>IF(LEN(F50)&gt;0,IF(F50=AF48,"You're Right!",IF(AF$7&gt;$AU48,"No letter here!",IF(LEN(F50)&gt;0,"Sorry!",""))),"")</f>
        <v/>
      </c>
      <c r="H52" s="3" t="str">
        <f>IF(LEN(H50)&gt;0,IF(H50=AH48,"You Did It!",IF(AH$7&gt;$AU48,"No letter here!",IF(LEN(H50)&gt;0,"Think Again!",""))),"")</f>
        <v/>
      </c>
      <c r="J52" s="3" t="str">
        <f>IF(LEN(J50)&gt;0,IF(J50=AJ48,"Fine Work!",IF(AJ$7&gt;$AU48,"No letter here!",IF(LEN(J50)&gt;0,"Not Quite!",""))),"")</f>
        <v/>
      </c>
      <c r="L52" s="3" t="str">
        <f>IF(LEN(L50)&gt;0,IF(L50=AL48,"Nice Work!",IF(AL$7&gt;$AU48,"No letter here!",IF(LEN(L50)&gt;0,"Choose Another!",""))),"")</f>
        <v/>
      </c>
      <c r="N52" s="3" t="str">
        <f>IF(LEN(N50)&gt;0,IF(N50=AN48,"Wonderful!",IF(AN$7&gt;$AU48,"No letter here!",IF(LEN(N50)&gt;0,"Try Another",""))),"")</f>
        <v/>
      </c>
      <c r="P52" s="3" t="str">
        <f>IF(LEN(P50)&gt;0,IF(P50=AP48,"Excellent!",IF(AP$7&gt;$AU48,"No letter here!",IF(LEN(P50)&gt;0,"Nope!",""))),"")</f>
        <v/>
      </c>
      <c r="R52" s="3" t="str">
        <f>IF(LEN(R50)&gt;0,IF(R50=AR48,"Correct!",IF(AR$7&gt;$AU48,"No letter here!",IF(LEN(R50)&gt;0,"No Luck!",""))),"")</f>
        <v/>
      </c>
      <c r="T52" s="3" t="str">
        <f>IF(LEN(T50)&gt;0,IF(T50=AT48,"Good Job!",IF(AT$7&gt;$AU48,"No letter here!",IF(LEN(T50)&gt;0,"Try Again!",""))),"")</f>
        <v/>
      </c>
    </row>
    <row r="53" spans="2:47" ht="5.0999999999999996" customHeight="1" x14ac:dyDescent="0.25"/>
    <row r="54" spans="2:47" ht="36" customHeight="1" x14ac:dyDescent="0.25">
      <c r="B54" s="18" t="str">
        <f>IF(AU48=AU49,CONCATENATE('Customize the Game!'!D13," The word is ",'Customize the Game!'!B13,"!"),"")</f>
        <v/>
      </c>
      <c r="C54" s="18"/>
      <c r="D54" s="18"/>
      <c r="E54" s="18"/>
      <c r="F54" s="18"/>
      <c r="G54" s="18"/>
      <c r="H54" s="18"/>
      <c r="I54" s="18"/>
      <c r="J54" s="18"/>
      <c r="K54" s="18"/>
      <c r="L54" s="18"/>
      <c r="M54" s="18"/>
      <c r="N54" s="18"/>
      <c r="O54" s="18"/>
      <c r="P54" s="18"/>
      <c r="Q54" s="18"/>
      <c r="R54" s="18"/>
      <c r="S54" s="18"/>
      <c r="T54" s="18"/>
    </row>
  </sheetData>
  <sheetProtection sheet="1" objects="1" scenarios="1"/>
  <mergeCells count="8">
    <mergeCell ref="B38:T38"/>
    <mergeCell ref="B46:T46"/>
    <mergeCell ref="B54:T54"/>
    <mergeCell ref="B4:T4"/>
    <mergeCell ref="B6:T6"/>
    <mergeCell ref="B14:T14"/>
    <mergeCell ref="B22:T22"/>
    <mergeCell ref="B30:T30"/>
  </mergeCells>
  <conditionalFormatting sqref="F12">
    <cfRule type="expression" dxfId="131" priority="124" stopIfTrue="1">
      <formula>AND(LEN(F10)&gt;0,F10&lt;&gt;AF8)=TRUE</formula>
    </cfRule>
    <cfRule type="expression" dxfId="130" priority="125" stopIfTrue="1">
      <formula>AND(LEN(F10)&gt;0,F10=AF8)=TRUE</formula>
    </cfRule>
  </conditionalFormatting>
  <conditionalFormatting sqref="P12">
    <cfRule type="expression" dxfId="129" priority="130" stopIfTrue="1">
      <formula>AND(LEN(P10)&gt;0,P10&lt;&gt;AP8)=TRUE</formula>
    </cfRule>
    <cfRule type="expression" dxfId="128" priority="131" stopIfTrue="1">
      <formula>AND(LEN(P10)&gt;0,P10=AP8)=TRUE</formula>
    </cfRule>
  </conditionalFormatting>
  <conditionalFormatting sqref="B12">
    <cfRule type="expression" dxfId="127" priority="128" stopIfTrue="1">
      <formula>AND(LEN(B10)&gt;0,B10&lt;&gt;AB8)=TRUE</formula>
    </cfRule>
    <cfRule type="expression" dxfId="126" priority="129" stopIfTrue="1">
      <formula>AND(LEN(B10)&gt;0,B10=AB8)=TRUE</formula>
    </cfRule>
  </conditionalFormatting>
  <conditionalFormatting sqref="R12">
    <cfRule type="expression" dxfId="125" priority="114" stopIfTrue="1">
      <formula>AND(LEN(R10)&gt;0,R10&lt;&gt;AR8)=TRUE</formula>
    </cfRule>
    <cfRule type="expression" dxfId="124" priority="115" stopIfTrue="1">
      <formula>AND(LEN(R10)&gt;0,R10=AR8)=TRUE</formula>
    </cfRule>
  </conditionalFormatting>
  <conditionalFormatting sqref="D12">
    <cfRule type="expression" dxfId="123" priority="126" stopIfTrue="1">
      <formula>AND(LEN(D10)&gt;0,D10&lt;&gt;AD8)=TRUE</formula>
    </cfRule>
    <cfRule type="expression" dxfId="122" priority="127" stopIfTrue="1">
      <formula>AND(LEN(D10)&gt;0,D10=AD8)=TRUE</formula>
    </cfRule>
  </conditionalFormatting>
  <conditionalFormatting sqref="J12">
    <cfRule type="expression" dxfId="121" priority="120" stopIfTrue="1">
      <formula>AND(LEN(J10)&gt;0,J10&lt;&gt;AJ8)=TRUE</formula>
    </cfRule>
    <cfRule type="expression" dxfId="120" priority="121" stopIfTrue="1">
      <formula>AND(LEN(J10)&gt;0,J10=AJ8)=TRUE</formula>
    </cfRule>
  </conditionalFormatting>
  <conditionalFormatting sqref="H12">
    <cfRule type="expression" dxfId="119" priority="122" stopIfTrue="1">
      <formula>AND(LEN(H10)&gt;0,H10&lt;&gt;AH8)=TRUE</formula>
    </cfRule>
    <cfRule type="expression" dxfId="118" priority="123" stopIfTrue="1">
      <formula>AND(LEN(H10)&gt;0,H10=AH8)=TRUE</formula>
    </cfRule>
  </conditionalFormatting>
  <conditionalFormatting sqref="L12">
    <cfRule type="expression" dxfId="117" priority="118" stopIfTrue="1">
      <formula>AND(LEN(L10)&gt;0,L10&lt;&gt;AL8)=TRUE</formula>
    </cfRule>
    <cfRule type="expression" dxfId="116" priority="119" stopIfTrue="1">
      <formula>AND(LEN(L10)&gt;0,L10=AL8)=TRUE</formula>
    </cfRule>
  </conditionalFormatting>
  <conditionalFormatting sqref="N12">
    <cfRule type="expression" dxfId="115" priority="116" stopIfTrue="1">
      <formula>AND(LEN(N10)&gt;0,N10&lt;&gt;AN8)=TRUE</formula>
    </cfRule>
    <cfRule type="expression" dxfId="114" priority="117" stopIfTrue="1">
      <formula>AND(LEN(N10)&gt;0,N10=AN8)=TRUE</formula>
    </cfRule>
  </conditionalFormatting>
  <conditionalFormatting sqref="T12">
    <cfRule type="expression" dxfId="113" priority="112" stopIfTrue="1">
      <formula>AND(LEN(T10)&gt;0,T10&lt;&gt;AT8)=TRUE</formula>
    </cfRule>
    <cfRule type="expression" dxfId="112" priority="113" stopIfTrue="1">
      <formula>AND(LEN(T10)&gt;0,T10=AT8)=TRUE</formula>
    </cfRule>
  </conditionalFormatting>
  <conditionalFormatting sqref="B20">
    <cfRule type="expression" dxfId="111" priority="110" stopIfTrue="1">
      <formula>AND(LEN(B18)&gt;0,B18&lt;&gt;AB16)=TRUE</formula>
    </cfRule>
    <cfRule type="expression" dxfId="110" priority="111" stopIfTrue="1">
      <formula>AND(LEN(B18)&gt;0,B18=AB16)=TRUE</formula>
    </cfRule>
  </conditionalFormatting>
  <conditionalFormatting sqref="F20">
    <cfRule type="expression" dxfId="109" priority="108" stopIfTrue="1">
      <formula>AND(LEN(F18)&gt;0,F18&lt;&gt;AF16)=TRUE</formula>
    </cfRule>
    <cfRule type="expression" dxfId="108" priority="109" stopIfTrue="1">
      <formula>AND(LEN(F18)&gt;0,F18=AF16)=TRUE</formula>
    </cfRule>
  </conditionalFormatting>
  <conditionalFormatting sqref="H20">
    <cfRule type="expression" dxfId="107" priority="106" stopIfTrue="1">
      <formula>AND(LEN(H18)&gt;0,H18&lt;&gt;AH16)=TRUE</formula>
    </cfRule>
    <cfRule type="expression" dxfId="106" priority="107" stopIfTrue="1">
      <formula>AND(LEN(H18)&gt;0,H18=AH16)=TRUE</formula>
    </cfRule>
  </conditionalFormatting>
  <conditionalFormatting sqref="D20">
    <cfRule type="expression" dxfId="105" priority="104" stopIfTrue="1">
      <formula>AND(LEN(D18)&gt;0,D18&lt;&gt;AD16)=TRUE</formula>
    </cfRule>
    <cfRule type="expression" dxfId="104" priority="105" stopIfTrue="1">
      <formula>AND(LEN(D18)&gt;0,D18=AD16)=TRUE</formula>
    </cfRule>
  </conditionalFormatting>
  <conditionalFormatting sqref="T20">
    <cfRule type="expression" dxfId="103" priority="102" stopIfTrue="1">
      <formula>AND(LEN(T18)&gt;0,T18&lt;&gt;AT16)=TRUE</formula>
    </cfRule>
    <cfRule type="expression" dxfId="102" priority="103" stopIfTrue="1">
      <formula>AND(LEN(T18)&gt;0,T18=AT16)=TRUE</formula>
    </cfRule>
  </conditionalFormatting>
  <conditionalFormatting sqref="R20">
    <cfRule type="expression" dxfId="101" priority="100" stopIfTrue="1">
      <formula>AND(LEN(R18)&gt;0,R18&lt;&gt;AR16)=TRUE</formula>
    </cfRule>
    <cfRule type="expression" dxfId="100" priority="101" stopIfTrue="1">
      <formula>AND(LEN(R18)&gt;0,R18=AR16)=TRUE</formula>
    </cfRule>
  </conditionalFormatting>
  <conditionalFormatting sqref="N20">
    <cfRule type="expression" dxfId="99" priority="98" stopIfTrue="1">
      <formula>AND(LEN(N18)&gt;0,N18&lt;&gt;AN16)=TRUE</formula>
    </cfRule>
    <cfRule type="expression" dxfId="98" priority="99" stopIfTrue="1">
      <formula>AND(LEN(N18)&gt;0,N18=AN16)=TRUE</formula>
    </cfRule>
  </conditionalFormatting>
  <conditionalFormatting sqref="L20">
    <cfRule type="expression" dxfId="97" priority="96" stopIfTrue="1">
      <formula>AND(LEN(L18)&gt;0,L18&lt;&gt;AL16)=TRUE</formula>
    </cfRule>
    <cfRule type="expression" dxfId="96" priority="97" stopIfTrue="1">
      <formula>AND(LEN(L18)&gt;0,L18=AL16)=TRUE</formula>
    </cfRule>
  </conditionalFormatting>
  <conditionalFormatting sqref="J20">
    <cfRule type="expression" dxfId="95" priority="94" stopIfTrue="1">
      <formula>AND(LEN(J18)&gt;0,J18&lt;&gt;AJ16)=TRUE</formula>
    </cfRule>
    <cfRule type="expression" dxfId="94" priority="95" stopIfTrue="1">
      <formula>AND(LEN(J18)&gt;0,J18=AJ16)=TRUE</formula>
    </cfRule>
  </conditionalFormatting>
  <conditionalFormatting sqref="P20">
    <cfRule type="expression" dxfId="93" priority="92" stopIfTrue="1">
      <formula>AND(LEN(P18)&gt;0,P18&lt;&gt;AP16)=TRUE</formula>
    </cfRule>
    <cfRule type="expression" dxfId="92" priority="93" stopIfTrue="1">
      <formula>AND(LEN(P18)&gt;0,P18=AP16)=TRUE</formula>
    </cfRule>
  </conditionalFormatting>
  <conditionalFormatting sqref="B14:T14">
    <cfRule type="expression" dxfId="91" priority="91">
      <formula>LEN(B14)&gt;0</formula>
    </cfRule>
  </conditionalFormatting>
  <conditionalFormatting sqref="B22:T22">
    <cfRule type="expression" dxfId="90" priority="90">
      <formula>LEN(B22)&gt;0</formula>
    </cfRule>
  </conditionalFormatting>
  <conditionalFormatting sqref="B30:T30">
    <cfRule type="expression" dxfId="89" priority="89">
      <formula>LEN(B30)&gt;0</formula>
    </cfRule>
  </conditionalFormatting>
  <conditionalFormatting sqref="B38:T38">
    <cfRule type="expression" dxfId="88" priority="88">
      <formula>LEN(B38)&gt;0</formula>
    </cfRule>
  </conditionalFormatting>
  <conditionalFormatting sqref="B46:T46">
    <cfRule type="expression" dxfId="87" priority="87">
      <formula>LEN(B46)&gt;0</formula>
    </cfRule>
  </conditionalFormatting>
  <conditionalFormatting sqref="B54:T54">
    <cfRule type="expression" dxfId="86" priority="86">
      <formula>LEN(B54)&gt;0</formula>
    </cfRule>
  </conditionalFormatting>
  <conditionalFormatting sqref="B10 D10 F10 H10 J10 L10 N10 P10 R10 T10 B18 D18 F18 H18 J18 L18 N18 P18 R18 T18 B26 D26 F26 H26 J26 L26 N26 P26 T26 B42 D42 F42 H42 J42 L42 N42 P42 R42 T42 B34 D34 F34 H34 J34 L34 N34 P34 R34 T34 B50 D50 F50 H50 J50 L50 N50 P50 R50 T50">
    <cfRule type="expression" dxfId="85" priority="512" stopIfTrue="1">
      <formula>AND(B10="",AB$7&lt;=$AU8)=TRUE</formula>
    </cfRule>
    <cfRule type="expression" dxfId="84" priority="513" stopIfTrue="1">
      <formula>AND(LEN(B10)&gt;0,B10&lt;&gt;AB8)=TRUE</formula>
    </cfRule>
    <cfRule type="expression" dxfId="83" priority="514" stopIfTrue="1">
      <formula>AND(B10=AB8,AB$7&lt;=$AU8)=TRUE</formula>
    </cfRule>
  </conditionalFormatting>
  <conditionalFormatting sqref="N52">
    <cfRule type="expression" dxfId="82" priority="7" stopIfTrue="1">
      <formula>AND(LEN(N50)&gt;0,N50&lt;&gt;AN48)=TRUE</formula>
    </cfRule>
    <cfRule type="expression" dxfId="81" priority="8" stopIfTrue="1">
      <formula>AND(LEN(N50)&gt;0,N50=AN48)=TRUE</formula>
    </cfRule>
  </conditionalFormatting>
  <conditionalFormatting sqref="T52">
    <cfRule type="expression" dxfId="80" priority="1" stopIfTrue="1">
      <formula>AND(LEN(T50)&gt;0,T50&lt;&gt;AT48)=TRUE</formula>
    </cfRule>
    <cfRule type="expression" dxfId="79" priority="2" stopIfTrue="1">
      <formula>AND(LEN(T50)&gt;0,T50=AT48)=TRUE</formula>
    </cfRule>
  </conditionalFormatting>
  <conditionalFormatting sqref="N28">
    <cfRule type="expression" dxfId="78" priority="82" stopIfTrue="1">
      <formula>AND(LEN(N26)&gt;0,N26&lt;&gt;AN24)=TRUE</formula>
    </cfRule>
    <cfRule type="expression" dxfId="77" priority="83" stopIfTrue="1">
      <formula>AND(LEN(N26)&gt;0,N26=AN24)=TRUE</formula>
    </cfRule>
  </conditionalFormatting>
  <conditionalFormatting sqref="F28">
    <cfRule type="expression" dxfId="76" priority="80" stopIfTrue="1">
      <formula>AND(LEN(F26)&gt;0,F26&lt;&gt;AF24)=TRUE</formula>
    </cfRule>
    <cfRule type="expression" dxfId="75" priority="81" stopIfTrue="1">
      <formula>AND(LEN(F26)&gt;0,F26=AF24)=TRUE</formula>
    </cfRule>
  </conditionalFormatting>
  <conditionalFormatting sqref="P28">
    <cfRule type="expression" dxfId="74" priority="78" stopIfTrue="1">
      <formula>AND(LEN(P26)&gt;0,P26&lt;&gt;AP24)=TRUE</formula>
    </cfRule>
    <cfRule type="expression" dxfId="73" priority="79" stopIfTrue="1">
      <formula>AND(LEN(P26)&gt;0,P26=AP24)=TRUE</formula>
    </cfRule>
  </conditionalFormatting>
  <conditionalFormatting sqref="R26">
    <cfRule type="expression" dxfId="72" priority="75" stopIfTrue="1">
      <formula>AND(R26="",AR$7&lt;=$AU24)=TRUE</formula>
    </cfRule>
    <cfRule type="expression" dxfId="71" priority="76" stopIfTrue="1">
      <formula>AND(LEN(R26)&gt;0,R26&lt;&gt;AR24)=TRUE</formula>
    </cfRule>
    <cfRule type="expression" dxfId="70" priority="77" stopIfTrue="1">
      <formula>AND(R26=AR24,AR$7&lt;=$AU24)=TRUE</formula>
    </cfRule>
  </conditionalFormatting>
  <conditionalFormatting sqref="T28">
    <cfRule type="expression" dxfId="69" priority="73" stopIfTrue="1">
      <formula>AND(LEN(T26)&gt;0,T26&lt;&gt;AT24)=TRUE</formula>
    </cfRule>
    <cfRule type="expression" dxfId="68" priority="74" stopIfTrue="1">
      <formula>AND(LEN(T26)&gt;0,T26=AT24)=TRUE</formula>
    </cfRule>
  </conditionalFormatting>
  <conditionalFormatting sqref="B28">
    <cfRule type="expression" dxfId="67" priority="71" stopIfTrue="1">
      <formula>AND(LEN(B26)&gt;0,B26&lt;&gt;AB24)=TRUE</formula>
    </cfRule>
    <cfRule type="expression" dxfId="66" priority="72" stopIfTrue="1">
      <formula>AND(LEN(B26)&gt;0,B26=AB24)=TRUE</formula>
    </cfRule>
  </conditionalFormatting>
  <conditionalFormatting sqref="D28">
    <cfRule type="expression" dxfId="65" priority="69" stopIfTrue="1">
      <formula>AND(LEN(D26)&gt;0,D26&lt;&gt;AD24)=TRUE</formula>
    </cfRule>
    <cfRule type="expression" dxfId="64" priority="70" stopIfTrue="1">
      <formula>AND(LEN(D26)&gt;0,D26=AD24)=TRUE</formula>
    </cfRule>
  </conditionalFormatting>
  <conditionalFormatting sqref="J28">
    <cfRule type="expression" dxfId="63" priority="67" stopIfTrue="1">
      <formula>AND(LEN(J26)&gt;0,J26&lt;&gt;AJ24)=TRUE</formula>
    </cfRule>
    <cfRule type="expression" dxfId="62" priority="68" stopIfTrue="1">
      <formula>AND(LEN(J26)&gt;0,J26=AJ24)=TRUE</formula>
    </cfRule>
  </conditionalFormatting>
  <conditionalFormatting sqref="R28">
    <cfRule type="expression" dxfId="61" priority="65" stopIfTrue="1">
      <formula>AND(LEN(R26)&gt;0,R26&lt;&gt;AR24)=TRUE</formula>
    </cfRule>
    <cfRule type="expression" dxfId="60" priority="66" stopIfTrue="1">
      <formula>AND(LEN(R26)&gt;0,R26=AR24)=TRUE</formula>
    </cfRule>
  </conditionalFormatting>
  <conditionalFormatting sqref="H28">
    <cfRule type="expression" dxfId="59" priority="63" stopIfTrue="1">
      <formula>AND(LEN(H26)&gt;0,H26&lt;&gt;AH24)=TRUE</formula>
    </cfRule>
    <cfRule type="expression" dxfId="58" priority="64" stopIfTrue="1">
      <formula>AND(LEN(H26)&gt;0,H26=AH24)=TRUE</formula>
    </cfRule>
  </conditionalFormatting>
  <conditionalFormatting sqref="L28">
    <cfRule type="expression" dxfId="57" priority="61" stopIfTrue="1">
      <formula>AND(LEN(L26)&gt;0,L26&lt;&gt;AL24)=TRUE</formula>
    </cfRule>
    <cfRule type="expression" dxfId="56" priority="62" stopIfTrue="1">
      <formula>AND(LEN(L26)&gt;0,L26=AL24)=TRUE</formula>
    </cfRule>
  </conditionalFormatting>
  <conditionalFormatting sqref="H36">
    <cfRule type="expression" dxfId="55" priority="59" stopIfTrue="1">
      <formula>AND(LEN(H34)&gt;0,H34&lt;&gt;AH32)=TRUE</formula>
    </cfRule>
    <cfRule type="expression" dxfId="54" priority="60" stopIfTrue="1">
      <formula>AND(LEN(H34)&gt;0,H34=AH32)=TRUE</formula>
    </cfRule>
  </conditionalFormatting>
  <conditionalFormatting sqref="B36">
    <cfRule type="expression" dxfId="53" priority="57" stopIfTrue="1">
      <formula>AND(LEN(B34)&gt;0,B34&lt;&gt;AB32)=TRUE</formula>
    </cfRule>
    <cfRule type="expression" dxfId="52" priority="58" stopIfTrue="1">
      <formula>AND(LEN(B34)&gt;0,B34=AB32)=TRUE</formula>
    </cfRule>
  </conditionalFormatting>
  <conditionalFormatting sqref="T36">
    <cfRule type="expression" dxfId="51" priority="55" stopIfTrue="1">
      <formula>AND(LEN(T34)&gt;0,T34&lt;&gt;AT32)=TRUE</formula>
    </cfRule>
    <cfRule type="expression" dxfId="50" priority="56" stopIfTrue="1">
      <formula>AND(LEN(T34)&gt;0,T34=AT32)=TRUE</formula>
    </cfRule>
  </conditionalFormatting>
  <conditionalFormatting sqref="P36">
    <cfRule type="expression" dxfId="49" priority="53" stopIfTrue="1">
      <formula>AND(LEN(P34)&gt;0,P34&lt;&gt;AP32)=TRUE</formula>
    </cfRule>
    <cfRule type="expression" dxfId="48" priority="54" stopIfTrue="1">
      <formula>AND(LEN(P34)&gt;0,P34=AP32)=TRUE</formula>
    </cfRule>
  </conditionalFormatting>
  <conditionalFormatting sqref="R36">
    <cfRule type="expression" dxfId="47" priority="51" stopIfTrue="1">
      <formula>AND(LEN(R34)&gt;0,R34&lt;&gt;AR32)=TRUE</formula>
    </cfRule>
    <cfRule type="expression" dxfId="46" priority="52" stopIfTrue="1">
      <formula>AND(LEN(R34)&gt;0,R34=AR32)=TRUE</formula>
    </cfRule>
  </conditionalFormatting>
  <conditionalFormatting sqref="D36">
    <cfRule type="expression" dxfId="45" priority="49" stopIfTrue="1">
      <formula>AND(LEN(D34)&gt;0,D34&lt;&gt;AD32)=TRUE</formula>
    </cfRule>
    <cfRule type="expression" dxfId="44" priority="50" stopIfTrue="1">
      <formula>AND(LEN(D34)&gt;0,D34=AD32)=TRUE</formula>
    </cfRule>
  </conditionalFormatting>
  <conditionalFormatting sqref="L36">
    <cfRule type="expression" dxfId="43" priority="47" stopIfTrue="1">
      <formula>AND(LEN(L34)&gt;0,L34&lt;&gt;AL32)=TRUE</formula>
    </cfRule>
    <cfRule type="expression" dxfId="42" priority="48" stopIfTrue="1">
      <formula>AND(LEN(L34)&gt;0,L34=AL32)=TRUE</formula>
    </cfRule>
  </conditionalFormatting>
  <conditionalFormatting sqref="N36">
    <cfRule type="expression" dxfId="41" priority="45" stopIfTrue="1">
      <formula>AND(LEN(N34)&gt;0,N34&lt;&gt;AN32)=TRUE</formula>
    </cfRule>
    <cfRule type="expression" dxfId="40" priority="46" stopIfTrue="1">
      <formula>AND(LEN(N34)&gt;0,N34=AN32)=TRUE</formula>
    </cfRule>
  </conditionalFormatting>
  <conditionalFormatting sqref="J36">
    <cfRule type="expression" dxfId="39" priority="43" stopIfTrue="1">
      <formula>AND(LEN(J34)&gt;0,J34&lt;&gt;AJ32)=TRUE</formula>
    </cfRule>
    <cfRule type="expression" dxfId="38" priority="44" stopIfTrue="1">
      <formula>AND(LEN(J34)&gt;0,J34=AJ32)=TRUE</formula>
    </cfRule>
  </conditionalFormatting>
  <conditionalFormatting sqref="F36">
    <cfRule type="expression" dxfId="37" priority="41" stopIfTrue="1">
      <formula>AND(LEN(F34)&gt;0,F34&lt;&gt;AF32)=TRUE</formula>
    </cfRule>
    <cfRule type="expression" dxfId="36" priority="42" stopIfTrue="1">
      <formula>AND(LEN(F34)&gt;0,F34=AF32)=TRUE</formula>
    </cfRule>
  </conditionalFormatting>
  <conditionalFormatting sqref="N44">
    <cfRule type="expression" dxfId="35" priority="39" stopIfTrue="1">
      <formula>AND(LEN(N42)&gt;0,N42&lt;&gt;AN40)=TRUE</formula>
    </cfRule>
    <cfRule type="expression" dxfId="34" priority="40" stopIfTrue="1">
      <formula>AND(LEN(N42)&gt;0,N42=AN40)=TRUE</formula>
    </cfRule>
  </conditionalFormatting>
  <conditionalFormatting sqref="T44">
    <cfRule type="expression" dxfId="33" priority="37" stopIfTrue="1">
      <formula>AND(LEN(T42)&gt;0,T42&lt;&gt;AT40)=TRUE</formula>
    </cfRule>
    <cfRule type="expression" dxfId="32" priority="38" stopIfTrue="1">
      <formula>AND(LEN(T42)&gt;0,T42=AT40)=TRUE</formula>
    </cfRule>
  </conditionalFormatting>
  <conditionalFormatting sqref="B44">
    <cfRule type="expression" dxfId="31" priority="35" stopIfTrue="1">
      <formula>AND(LEN(B42)&gt;0,B42&lt;&gt;AB40)=TRUE</formula>
    </cfRule>
    <cfRule type="expression" dxfId="30" priority="36" stopIfTrue="1">
      <formula>AND(LEN(B42)&gt;0,B42=AB40)=TRUE</formula>
    </cfRule>
  </conditionalFormatting>
  <conditionalFormatting sqref="F44">
    <cfRule type="expression" dxfId="29" priority="33" stopIfTrue="1">
      <formula>AND(LEN(F42)&gt;0,F42&lt;&gt;AF40)=TRUE</formula>
    </cfRule>
    <cfRule type="expression" dxfId="28" priority="34" stopIfTrue="1">
      <formula>AND(LEN(F42)&gt;0,F42=AF40)=TRUE</formula>
    </cfRule>
  </conditionalFormatting>
  <conditionalFormatting sqref="P44">
    <cfRule type="expression" dxfId="27" priority="31" stopIfTrue="1">
      <formula>AND(LEN(P42)&gt;0,P42&lt;&gt;AP40)=TRUE</formula>
    </cfRule>
    <cfRule type="expression" dxfId="26" priority="32" stopIfTrue="1">
      <formula>AND(LEN(P42)&gt;0,P42=AP40)=TRUE</formula>
    </cfRule>
  </conditionalFormatting>
  <conditionalFormatting sqref="J44">
    <cfRule type="expression" dxfId="25" priority="29" stopIfTrue="1">
      <formula>AND(LEN(J42)&gt;0,J42&lt;&gt;AJ40)=TRUE</formula>
    </cfRule>
    <cfRule type="expression" dxfId="24" priority="30" stopIfTrue="1">
      <formula>AND(LEN(J42)&gt;0,J42=AJ40)=TRUE</formula>
    </cfRule>
  </conditionalFormatting>
  <conditionalFormatting sqref="D44">
    <cfRule type="expression" dxfId="23" priority="27" stopIfTrue="1">
      <formula>AND(LEN(D42)&gt;0,D42&lt;&gt;AD40)=TRUE</formula>
    </cfRule>
    <cfRule type="expression" dxfId="22" priority="28" stopIfTrue="1">
      <formula>AND(LEN(D42)&gt;0,D42=AD40)=TRUE</formula>
    </cfRule>
  </conditionalFormatting>
  <conditionalFormatting sqref="H44">
    <cfRule type="expression" dxfId="21" priority="25" stopIfTrue="1">
      <formula>AND(LEN(H42)&gt;0,H42&lt;&gt;AH40)=TRUE</formula>
    </cfRule>
    <cfRule type="expression" dxfId="20" priority="26" stopIfTrue="1">
      <formula>AND(LEN(H42)&gt;0,H42=AH40)=TRUE</formula>
    </cfRule>
  </conditionalFormatting>
  <conditionalFormatting sqref="L44">
    <cfRule type="expression" dxfId="19" priority="23" stopIfTrue="1">
      <formula>AND(LEN(L42)&gt;0,L42&lt;&gt;AL40)=TRUE</formula>
    </cfRule>
    <cfRule type="expression" dxfId="18" priority="24" stopIfTrue="1">
      <formula>AND(LEN(L42)&gt;0,L42=AL40)=TRUE</formula>
    </cfRule>
  </conditionalFormatting>
  <conditionalFormatting sqref="R44">
    <cfRule type="expression" dxfId="17" priority="21" stopIfTrue="1">
      <formula>AND(LEN(R42)&gt;0,R42&lt;&gt;AR40)=TRUE</formula>
    </cfRule>
    <cfRule type="expression" dxfId="16" priority="22" stopIfTrue="1">
      <formula>AND(LEN(R42)&gt;0,R42=AR40)=TRUE</formula>
    </cfRule>
  </conditionalFormatting>
  <conditionalFormatting sqref="B52">
    <cfRule type="expression" dxfId="15" priority="19" stopIfTrue="1">
      <formula>AND(LEN(B50)&gt;0,B50&lt;&gt;AB48)=TRUE</formula>
    </cfRule>
    <cfRule type="expression" dxfId="14" priority="20" stopIfTrue="1">
      <formula>AND(LEN(B50)&gt;0,B50=AB48)=TRUE</formula>
    </cfRule>
  </conditionalFormatting>
  <conditionalFormatting sqref="D52">
    <cfRule type="expression" dxfId="13" priority="17" stopIfTrue="1">
      <formula>AND(LEN(D50)&gt;0,D50&lt;&gt;AD48)=TRUE</formula>
    </cfRule>
    <cfRule type="expression" dxfId="12" priority="18" stopIfTrue="1">
      <formula>AND(LEN(D50)&gt;0,D50=AD48)=TRUE</formula>
    </cfRule>
  </conditionalFormatting>
  <conditionalFormatting sqref="H52">
    <cfRule type="expression" dxfId="11" priority="15" stopIfTrue="1">
      <formula>AND(LEN(H50)&gt;0,H50&lt;&gt;AH48)=TRUE</formula>
    </cfRule>
    <cfRule type="expression" dxfId="10" priority="16" stopIfTrue="1">
      <formula>AND(LEN(H50)&gt;0,H50=AH48)=TRUE</formula>
    </cfRule>
  </conditionalFormatting>
  <conditionalFormatting sqref="F52">
    <cfRule type="expression" dxfId="9" priority="13" stopIfTrue="1">
      <formula>AND(LEN(F50)&gt;0,F50&lt;&gt;AF48)=TRUE</formula>
    </cfRule>
    <cfRule type="expression" dxfId="8" priority="14" stopIfTrue="1">
      <formula>AND(LEN(F50)&gt;0,F50=AF48)=TRUE</formula>
    </cfRule>
  </conditionalFormatting>
  <conditionalFormatting sqref="J52">
    <cfRule type="expression" dxfId="7" priority="11" stopIfTrue="1">
      <formula>AND(LEN(J50)&gt;0,J50&lt;&gt;AJ48)=TRUE</formula>
    </cfRule>
    <cfRule type="expression" dxfId="6" priority="12" stopIfTrue="1">
      <formula>AND(LEN(J50)&gt;0,J50=AJ48)=TRUE</formula>
    </cfRule>
  </conditionalFormatting>
  <conditionalFormatting sqref="L52">
    <cfRule type="expression" dxfId="5" priority="9" stopIfTrue="1">
      <formula>AND(LEN(L50)&gt;0,L50&lt;&gt;AL48)=TRUE</formula>
    </cfRule>
    <cfRule type="expression" dxfId="4" priority="10" stopIfTrue="1">
      <formula>AND(LEN(L50)&gt;0,L50=AL48)=TRUE</formula>
    </cfRule>
  </conditionalFormatting>
  <conditionalFormatting sqref="R52">
    <cfRule type="expression" dxfId="3" priority="5" stopIfTrue="1">
      <formula>AND(LEN(R50)&gt;0,R50&lt;&gt;AR48)=TRUE</formula>
    </cfRule>
    <cfRule type="expression" dxfId="2" priority="6" stopIfTrue="1">
      <formula>AND(LEN(R50)&gt;0,R50=AR48)=TRUE</formula>
    </cfRule>
  </conditionalFormatting>
  <conditionalFormatting sqref="P52">
    <cfRule type="expression" dxfId="1" priority="3" stopIfTrue="1">
      <formula>AND(LEN(P50)&gt;0,P50&lt;&gt;AP48)=TRUE</formula>
    </cfRule>
    <cfRule type="expression" dxfId="0" priority="4" stopIfTrue="1">
      <formula>AND(LEN(P50)&gt;0,P50=AP48)=TRUE</formula>
    </cfRule>
  </conditionalFormatting>
  <pageMargins left="0.45" right="0.45" top="0.25" bottom="0.25" header="0.3" footer="0.3"/>
  <pageSetup scale="4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D13"/>
  <sheetViews>
    <sheetView showGridLines="0" workbookViewId="0">
      <selection activeCell="B3" sqref="B3"/>
    </sheetView>
  </sheetViews>
  <sheetFormatPr defaultRowHeight="15" x14ac:dyDescent="0.25"/>
  <cols>
    <col min="2" max="2" width="13.42578125" customWidth="1"/>
    <col min="4" max="4" width="29.85546875" bestFit="1" customWidth="1"/>
  </cols>
  <sheetData>
    <row r="1" spans="1:4" x14ac:dyDescent="0.25">
      <c r="B1" s="5" t="s">
        <v>19</v>
      </c>
      <c r="D1" s="1" t="s">
        <v>30</v>
      </c>
    </row>
    <row r="3" spans="1:4" x14ac:dyDescent="0.25">
      <c r="A3" s="7" t="s">
        <v>11</v>
      </c>
      <c r="B3" s="12" t="s">
        <v>0</v>
      </c>
      <c r="D3" s="12" t="s">
        <v>18</v>
      </c>
    </row>
    <row r="4" spans="1:4" x14ac:dyDescent="0.25">
      <c r="A4" s="1"/>
    </row>
    <row r="5" spans="1:4" x14ac:dyDescent="0.25">
      <c r="A5" s="7" t="s">
        <v>12</v>
      </c>
      <c r="B5" s="12" t="s">
        <v>1</v>
      </c>
      <c r="D5" s="12" t="s">
        <v>21</v>
      </c>
    </row>
    <row r="6" spans="1:4" x14ac:dyDescent="0.25">
      <c r="A6" s="1"/>
    </row>
    <row r="7" spans="1:4" x14ac:dyDescent="0.25">
      <c r="A7" s="7" t="s">
        <v>13</v>
      </c>
      <c r="B7" s="12" t="s">
        <v>2</v>
      </c>
      <c r="D7" s="12" t="s">
        <v>22</v>
      </c>
    </row>
    <row r="8" spans="1:4" x14ac:dyDescent="0.25">
      <c r="A8" s="1"/>
    </row>
    <row r="9" spans="1:4" x14ac:dyDescent="0.25">
      <c r="A9" s="7" t="s">
        <v>14</v>
      </c>
      <c r="B9" s="12" t="s">
        <v>3</v>
      </c>
      <c r="D9" s="12" t="s">
        <v>23</v>
      </c>
    </row>
    <row r="10" spans="1:4" x14ac:dyDescent="0.25">
      <c r="A10" s="1"/>
    </row>
    <row r="11" spans="1:4" x14ac:dyDescent="0.25">
      <c r="A11" s="7" t="s">
        <v>15</v>
      </c>
      <c r="B11" s="12" t="s">
        <v>4</v>
      </c>
      <c r="D11" s="12" t="s">
        <v>33</v>
      </c>
    </row>
    <row r="12" spans="1:4" x14ac:dyDescent="0.25">
      <c r="A12" s="1"/>
    </row>
    <row r="13" spans="1:4" x14ac:dyDescent="0.25">
      <c r="A13" s="7" t="s">
        <v>16</v>
      </c>
      <c r="B13" s="12" t="s">
        <v>5</v>
      </c>
      <c r="D13" s="12" t="s">
        <v>24</v>
      </c>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8"/>
  <sheetViews>
    <sheetView workbookViewId="0">
      <selection activeCell="C41" sqref="C41"/>
    </sheetView>
  </sheetViews>
  <sheetFormatPr defaultRowHeight="15" x14ac:dyDescent="0.25"/>
  <sheetData>
    <row r="1" spans="2:12" x14ac:dyDescent="0.25">
      <c r="B1" s="1" t="s">
        <v>10</v>
      </c>
      <c r="L1" s="1"/>
    </row>
    <row r="2" spans="2:12" x14ac:dyDescent="0.25">
      <c r="B2" s="1"/>
      <c r="L2" s="1"/>
    </row>
    <row r="3" spans="2:12" x14ac:dyDescent="0.25">
      <c r="B3">
        <v>1</v>
      </c>
      <c r="C3">
        <v>2</v>
      </c>
      <c r="D3">
        <v>3</v>
      </c>
      <c r="E3">
        <v>4</v>
      </c>
      <c r="F3">
        <v>5</v>
      </c>
      <c r="G3">
        <v>6</v>
      </c>
      <c r="H3">
        <v>7</v>
      </c>
      <c r="I3">
        <v>8</v>
      </c>
      <c r="J3">
        <v>9</v>
      </c>
      <c r="K3">
        <v>10</v>
      </c>
    </row>
    <row r="6" spans="2:12" x14ac:dyDescent="0.25">
      <c r="B6" s="1" t="s">
        <v>8</v>
      </c>
    </row>
    <row r="8" spans="2:12" x14ac:dyDescent="0.25">
      <c r="B8">
        <f t="shared" ref="B8:K8" ca="1" si="0">IFERROR(IF($L23&gt;=$B$3,RANK(B38,$B38:$K38),""),"")</f>
        <v>3</v>
      </c>
      <c r="C8">
        <f t="shared" ca="1" si="0"/>
        <v>5</v>
      </c>
      <c r="D8">
        <f t="shared" ca="1" si="0"/>
        <v>6</v>
      </c>
      <c r="E8">
        <f t="shared" ca="1" si="0"/>
        <v>4</v>
      </c>
      <c r="F8">
        <f t="shared" ca="1" si="0"/>
        <v>1</v>
      </c>
      <c r="G8">
        <f t="shared" ca="1" si="0"/>
        <v>7</v>
      </c>
      <c r="H8">
        <f t="shared" ca="1" si="0"/>
        <v>2</v>
      </c>
      <c r="I8" t="str">
        <f t="shared" ca="1" si="0"/>
        <v/>
      </c>
      <c r="J8" t="str">
        <f t="shared" ca="1" si="0"/>
        <v/>
      </c>
      <c r="K8" t="str">
        <f t="shared" ca="1" si="0"/>
        <v/>
      </c>
    </row>
    <row r="10" spans="2:12" x14ac:dyDescent="0.25">
      <c r="B10">
        <f t="shared" ref="B10:K10" ca="1" si="1">IFERROR(IF($L25&gt;=$B$3,RANK(B40,$B40:$K40),""),"")</f>
        <v>6</v>
      </c>
      <c r="C10">
        <f t="shared" ca="1" si="1"/>
        <v>4</v>
      </c>
      <c r="D10">
        <f t="shared" ca="1" si="1"/>
        <v>7</v>
      </c>
      <c r="E10">
        <f t="shared" ca="1" si="1"/>
        <v>2</v>
      </c>
      <c r="F10">
        <f t="shared" ca="1" si="1"/>
        <v>1</v>
      </c>
      <c r="G10">
        <f t="shared" ca="1" si="1"/>
        <v>5</v>
      </c>
      <c r="H10">
        <f t="shared" ca="1" si="1"/>
        <v>3</v>
      </c>
      <c r="I10" t="str">
        <f t="shared" ca="1" si="1"/>
        <v/>
      </c>
      <c r="J10" t="str">
        <f t="shared" ca="1" si="1"/>
        <v/>
      </c>
      <c r="K10" t="str">
        <f t="shared" ca="1" si="1"/>
        <v/>
      </c>
    </row>
    <row r="12" spans="2:12" x14ac:dyDescent="0.25">
      <c r="B12">
        <f t="shared" ref="B12:K12" ca="1" si="2">IFERROR(IF($L27&gt;=$B$3,RANK(B42,$B42:$K42),""),"")</f>
        <v>4</v>
      </c>
      <c r="C12">
        <f t="shared" ca="1" si="2"/>
        <v>6</v>
      </c>
      <c r="D12">
        <f t="shared" ca="1" si="2"/>
        <v>3</v>
      </c>
      <c r="E12">
        <f t="shared" ca="1" si="2"/>
        <v>1</v>
      </c>
      <c r="F12">
        <f t="shared" ca="1" si="2"/>
        <v>2</v>
      </c>
      <c r="G12">
        <f t="shared" ca="1" si="2"/>
        <v>5</v>
      </c>
      <c r="H12">
        <f t="shared" ca="1" si="2"/>
        <v>7</v>
      </c>
      <c r="I12" t="str">
        <f t="shared" ca="1" si="2"/>
        <v/>
      </c>
      <c r="J12" t="str">
        <f t="shared" ca="1" si="2"/>
        <v/>
      </c>
      <c r="K12" t="str">
        <f t="shared" ca="1" si="2"/>
        <v/>
      </c>
    </row>
    <row r="14" spans="2:12" x14ac:dyDescent="0.25">
      <c r="B14">
        <f t="shared" ref="B14:K14" ca="1" si="3">IFERROR(IF($L29&gt;=$B$3,RANK(B44,$B44:$K44),""),"")</f>
        <v>1</v>
      </c>
      <c r="C14">
        <f t="shared" ca="1" si="3"/>
        <v>4</v>
      </c>
      <c r="D14">
        <f t="shared" ca="1" si="3"/>
        <v>2</v>
      </c>
      <c r="E14">
        <f t="shared" ca="1" si="3"/>
        <v>3</v>
      </c>
      <c r="F14">
        <f t="shared" ca="1" si="3"/>
        <v>7</v>
      </c>
      <c r="G14">
        <f t="shared" ca="1" si="3"/>
        <v>6</v>
      </c>
      <c r="H14">
        <f t="shared" ca="1" si="3"/>
        <v>5</v>
      </c>
      <c r="I14" t="str">
        <f t="shared" ca="1" si="3"/>
        <v/>
      </c>
      <c r="J14" t="str">
        <f t="shared" ca="1" si="3"/>
        <v/>
      </c>
      <c r="K14" t="str">
        <f t="shared" ca="1" si="3"/>
        <v/>
      </c>
    </row>
    <row r="16" spans="2:12" x14ac:dyDescent="0.25">
      <c r="B16">
        <f t="shared" ref="B16:K16" ca="1" si="4">IFERROR(IF($L31&gt;=$B$3,RANK(B46,$B46:$K46),""),"")</f>
        <v>5</v>
      </c>
      <c r="C16">
        <f t="shared" ca="1" si="4"/>
        <v>1</v>
      </c>
      <c r="D16">
        <f t="shared" ca="1" si="4"/>
        <v>3</v>
      </c>
      <c r="E16">
        <f t="shared" ca="1" si="4"/>
        <v>4</v>
      </c>
      <c r="F16">
        <f t="shared" ca="1" si="4"/>
        <v>2</v>
      </c>
      <c r="G16" t="str">
        <f t="shared" ca="1" si="4"/>
        <v/>
      </c>
      <c r="H16" t="str">
        <f t="shared" ca="1" si="4"/>
        <v/>
      </c>
      <c r="I16" t="str">
        <f t="shared" ca="1" si="4"/>
        <v/>
      </c>
      <c r="J16" t="str">
        <f t="shared" ca="1" si="4"/>
        <v/>
      </c>
      <c r="K16" t="str">
        <f t="shared" ca="1" si="4"/>
        <v/>
      </c>
    </row>
    <row r="18" spans="2:12" x14ac:dyDescent="0.25">
      <c r="B18">
        <f t="shared" ref="B18:K18" ca="1" si="5">IFERROR(IF($L33&gt;=$B$3,RANK(B48,$B48:$K48),""),"")</f>
        <v>5</v>
      </c>
      <c r="C18">
        <f t="shared" ca="1" si="5"/>
        <v>4</v>
      </c>
      <c r="D18">
        <f t="shared" ca="1" si="5"/>
        <v>6</v>
      </c>
      <c r="E18">
        <f t="shared" ca="1" si="5"/>
        <v>2</v>
      </c>
      <c r="F18">
        <f t="shared" ca="1" si="5"/>
        <v>3</v>
      </c>
      <c r="G18">
        <f t="shared" ca="1" si="5"/>
        <v>1</v>
      </c>
      <c r="H18" t="str">
        <f t="shared" ca="1" si="5"/>
        <v/>
      </c>
      <c r="I18" t="str">
        <f t="shared" ca="1" si="5"/>
        <v/>
      </c>
      <c r="J18" t="str">
        <f t="shared" ca="1" si="5"/>
        <v/>
      </c>
      <c r="K18" t="str">
        <f t="shared" ca="1" si="5"/>
        <v/>
      </c>
    </row>
    <row r="21" spans="2:12" x14ac:dyDescent="0.25">
      <c r="B21" s="1" t="s">
        <v>7</v>
      </c>
      <c r="L21" s="1" t="s">
        <v>9</v>
      </c>
    </row>
    <row r="23" spans="2:12" x14ac:dyDescent="0.25">
      <c r="B23" t="str">
        <f>LEFT('Customize the Game!'!$B3,1)</f>
        <v>S</v>
      </c>
      <c r="C23" t="str">
        <f>MID('Customize the Game!'!$B3,2,1)</f>
        <v>E</v>
      </c>
      <c r="D23" t="str">
        <f>MID('Customize the Game!'!$B3,3,1)</f>
        <v>C</v>
      </c>
      <c r="E23" t="str">
        <f>MID('Customize the Game!'!$B3,4,1)</f>
        <v>R</v>
      </c>
      <c r="F23" t="str">
        <f>MID('Customize the Game!'!$B3,5,1)</f>
        <v>E</v>
      </c>
      <c r="G23" t="str">
        <f>MID('Customize the Game!'!$B3,6,1)</f>
        <v>T</v>
      </c>
      <c r="H23" t="str">
        <f>MID('Customize the Game!'!$B3,7,1)</f>
        <v>S</v>
      </c>
      <c r="I23" t="str">
        <f>MID('Customize the Game!'!$B3,8,1)</f>
        <v/>
      </c>
      <c r="J23" t="str">
        <f>MID('Customize the Game!'!$B3,9,1)</f>
        <v/>
      </c>
      <c r="K23" t="str">
        <f>MID('Customize the Game!'!$B3,10,1)</f>
        <v/>
      </c>
      <c r="L23">
        <f>LEN('Customize the Game!'!B3)</f>
        <v>7</v>
      </c>
    </row>
    <row r="25" spans="2:12" x14ac:dyDescent="0.25">
      <c r="B25" t="str">
        <f>LEFT('Customize the Game!'!$B5,1)</f>
        <v>T</v>
      </c>
      <c r="C25" t="str">
        <f>MID('Customize the Game!'!$B5,2,1)</f>
        <v>O</v>
      </c>
      <c r="D25" t="str">
        <f>MID('Customize the Game!'!$B5,3,1)</f>
        <v>U</v>
      </c>
      <c r="E25" t="str">
        <f>MID('Customize the Game!'!$B5,4,1)</f>
        <v>C</v>
      </c>
      <c r="F25" t="str">
        <f>MID('Customize the Game!'!$B5,5,1)</f>
        <v>H</v>
      </c>
      <c r="G25" t="str">
        <f>MID('Customize the Game!'!$B5,6,1)</f>
        <v>E</v>
      </c>
      <c r="H25" t="str">
        <f>MID('Customize the Game!'!$B5,7,1)</f>
        <v>S</v>
      </c>
      <c r="I25" t="str">
        <f>MID('Customize the Game!'!$B5,8,1)</f>
        <v/>
      </c>
      <c r="J25" t="str">
        <f>MID('Customize the Game!'!$B5,9,1)</f>
        <v/>
      </c>
      <c r="K25" t="str">
        <f>MID('Customize the Game!'!$B5,10,1)</f>
        <v/>
      </c>
      <c r="L25">
        <f>LEN('Customize the Game!'!B5)</f>
        <v>7</v>
      </c>
    </row>
    <row r="27" spans="2:12" x14ac:dyDescent="0.25">
      <c r="B27" t="str">
        <f>LEFT('Customize the Game!'!$B7,1)</f>
        <v>G</v>
      </c>
      <c r="C27" t="str">
        <f>MID('Customize the Game!'!$B7,2,1)</f>
        <v>R</v>
      </c>
      <c r="D27" t="str">
        <f>MID('Customize the Game!'!$B7,3,1)</f>
        <v>O</v>
      </c>
      <c r="E27" t="str">
        <f>MID('Customize the Game!'!$B7,4,1)</f>
        <v>W</v>
      </c>
      <c r="F27" t="str">
        <f>MID('Customize the Game!'!$B7,5,1)</f>
        <v>N</v>
      </c>
      <c r="G27" t="str">
        <f>MID('Customize the Game!'!$B7,6,1)</f>
        <v>U</v>
      </c>
      <c r="H27" t="str">
        <f>MID('Customize the Game!'!$B7,7,1)</f>
        <v>P</v>
      </c>
      <c r="I27" t="str">
        <f>MID('Customize the Game!'!$B7,8,1)</f>
        <v/>
      </c>
      <c r="J27" t="str">
        <f>MID('Customize the Game!'!$B7,9,1)</f>
        <v/>
      </c>
      <c r="K27" t="str">
        <f>MID('Customize the Game!'!$B7,10,1)</f>
        <v/>
      </c>
      <c r="L27">
        <f>LEN('Customize the Game!'!B7)</f>
        <v>7</v>
      </c>
    </row>
    <row r="29" spans="2:12" x14ac:dyDescent="0.25">
      <c r="B29" t="str">
        <f>LEFT('Customize the Game!'!$B9,1)</f>
        <v>P</v>
      </c>
      <c r="C29" t="str">
        <f>MID('Customize the Game!'!$B9,2,1)</f>
        <v>R</v>
      </c>
      <c r="D29" t="str">
        <f>MID('Customize the Game!'!$B9,3,1)</f>
        <v>I</v>
      </c>
      <c r="E29" t="str">
        <f>MID('Customize the Game!'!$B9,4,1)</f>
        <v>V</v>
      </c>
      <c r="F29" t="str">
        <f>MID('Customize the Game!'!$B9,5,1)</f>
        <v>A</v>
      </c>
      <c r="G29" t="str">
        <f>MID('Customize the Game!'!$B9,6,1)</f>
        <v>T</v>
      </c>
      <c r="H29" t="str">
        <f>MID('Customize the Game!'!$B9,7,1)</f>
        <v>E</v>
      </c>
      <c r="I29" t="str">
        <f>MID('Customize the Game!'!$B9,8,1)</f>
        <v/>
      </c>
      <c r="J29" t="str">
        <f>MID('Customize the Game!'!$B9,9,1)</f>
        <v/>
      </c>
      <c r="K29" t="str">
        <f>MID('Customize the Game!'!$B9,10,1)</f>
        <v/>
      </c>
      <c r="L29">
        <f>LEN('Customize the Game!'!B9)</f>
        <v>7</v>
      </c>
    </row>
    <row r="31" spans="2:12" x14ac:dyDescent="0.25">
      <c r="B31" t="str">
        <f>LEFT('Customize the Game!'!$B11,1)</f>
        <v>P</v>
      </c>
      <c r="C31" t="str">
        <f>MID('Customize the Game!'!$B11,2,1)</f>
        <v>E</v>
      </c>
      <c r="D31" t="str">
        <f>MID('Customize the Game!'!$B11,3,1)</f>
        <v>N</v>
      </c>
      <c r="E31" t="str">
        <f>MID('Customize the Game!'!$B11,4,1)</f>
        <v>I</v>
      </c>
      <c r="F31" t="str">
        <f>MID('Customize the Game!'!$B11,5,1)</f>
        <v>S</v>
      </c>
      <c r="G31" t="str">
        <f>MID('Customize the Game!'!$B11,6,1)</f>
        <v/>
      </c>
      <c r="H31" t="str">
        <f>MID('Customize the Game!'!$B11,7,1)</f>
        <v/>
      </c>
      <c r="I31" t="str">
        <f>MID('Customize the Game!'!$B11,8,1)</f>
        <v/>
      </c>
      <c r="J31" t="str">
        <f>MID('Customize the Game!'!$B11,9,1)</f>
        <v/>
      </c>
      <c r="K31" t="str">
        <f>MID('Customize the Game!'!$B11,10,1)</f>
        <v/>
      </c>
      <c r="L31">
        <f>LEN('Customize the Game!'!B11)</f>
        <v>5</v>
      </c>
    </row>
    <row r="33" spans="2:12" x14ac:dyDescent="0.25">
      <c r="B33" t="str">
        <f>LEFT('Customize the Game!'!$B13,1)</f>
        <v>V</v>
      </c>
      <c r="C33" t="str">
        <f>MID('Customize the Game!'!$B13,2,1)</f>
        <v>A</v>
      </c>
      <c r="D33" t="str">
        <f>MID('Customize the Game!'!$B13,3,1)</f>
        <v>G</v>
      </c>
      <c r="E33" t="str">
        <f>MID('Customize the Game!'!$B13,4,1)</f>
        <v>I</v>
      </c>
      <c r="F33" t="str">
        <f>MID('Customize the Game!'!$B13,5,1)</f>
        <v>N</v>
      </c>
      <c r="G33" t="str">
        <f>MID('Customize the Game!'!$B13,6,1)</f>
        <v>A</v>
      </c>
      <c r="H33" t="str">
        <f>MID('Customize the Game!'!$B13,7,1)</f>
        <v/>
      </c>
      <c r="I33" t="str">
        <f>MID('Customize the Game!'!$B13,8,1)</f>
        <v/>
      </c>
      <c r="J33" t="str">
        <f>MID('Customize the Game!'!$B13,9,1)</f>
        <v/>
      </c>
      <c r="K33" t="str">
        <f>MID('Customize the Game!'!$B13,10,1)</f>
        <v/>
      </c>
      <c r="L33">
        <f>LEN('Customize the Game!'!B13)</f>
        <v>6</v>
      </c>
    </row>
    <row r="36" spans="2:12" x14ac:dyDescent="0.25">
      <c r="B36" s="1" t="s">
        <v>6</v>
      </c>
    </row>
    <row r="38" spans="2:12" x14ac:dyDescent="0.25">
      <c r="B38">
        <f ca="1">IF($L23&gt;=B$3,RAND(),"")</f>
        <v>0.4331272064206283</v>
      </c>
      <c r="C38">
        <f t="shared" ref="C38:K48" ca="1" si="6">IF($L23&gt;=C$3,RAND(),"")</f>
        <v>0.27190483990514103</v>
      </c>
      <c r="D38">
        <f t="shared" ca="1" si="6"/>
        <v>0.24984325541003349</v>
      </c>
      <c r="E38">
        <f t="shared" ca="1" si="6"/>
        <v>0.40151734620496682</v>
      </c>
      <c r="F38">
        <f t="shared" ca="1" si="6"/>
        <v>0.8571582659347784</v>
      </c>
      <c r="G38">
        <f t="shared" ca="1" si="6"/>
        <v>6.1033132136356638E-3</v>
      </c>
      <c r="H38">
        <f t="shared" ca="1" si="6"/>
        <v>0.78686003029118434</v>
      </c>
      <c r="I38" t="str">
        <f t="shared" ca="1" si="6"/>
        <v/>
      </c>
      <c r="J38" t="str">
        <f t="shared" ca="1" si="6"/>
        <v/>
      </c>
      <c r="K38" t="str">
        <f t="shared" ca="1" si="6"/>
        <v/>
      </c>
    </row>
    <row r="40" spans="2:12" x14ac:dyDescent="0.25">
      <c r="B40">
        <f ca="1">IF($L25&gt;=B$3,RAND(),"")</f>
        <v>0.40083771337313612</v>
      </c>
      <c r="C40">
        <f t="shared" ca="1" si="6"/>
        <v>0.70058342380859062</v>
      </c>
      <c r="D40">
        <f t="shared" ca="1" si="6"/>
        <v>3.3379992088755639E-3</v>
      </c>
      <c r="E40">
        <f t="shared" ca="1" si="6"/>
        <v>0.73270833710541483</v>
      </c>
      <c r="F40">
        <f t="shared" ca="1" si="6"/>
        <v>0.74480915366589651</v>
      </c>
      <c r="G40">
        <f t="shared" ca="1" si="6"/>
        <v>0.45683302324279051</v>
      </c>
      <c r="H40">
        <f t="shared" ca="1" si="6"/>
        <v>0.70983967996865138</v>
      </c>
      <c r="I40" t="str">
        <f t="shared" ca="1" si="6"/>
        <v/>
      </c>
      <c r="J40" t="str">
        <f t="shared" ca="1" si="6"/>
        <v/>
      </c>
      <c r="K40" t="str">
        <f t="shared" ca="1" si="6"/>
        <v/>
      </c>
    </row>
    <row r="42" spans="2:12" x14ac:dyDescent="0.25">
      <c r="B42">
        <f ca="1">IF($L27&gt;=B$3,RAND(),"")</f>
        <v>0.48420885864769869</v>
      </c>
      <c r="C42">
        <f t="shared" ca="1" si="6"/>
        <v>0.40113703968258796</v>
      </c>
      <c r="D42">
        <f t="shared" ca="1" si="6"/>
        <v>0.54098855277548386</v>
      </c>
      <c r="E42">
        <f t="shared" ca="1" si="6"/>
        <v>0.77373724761217799</v>
      </c>
      <c r="F42">
        <f t="shared" ca="1" si="6"/>
        <v>0.71552737807035993</v>
      </c>
      <c r="G42">
        <f t="shared" ca="1" si="6"/>
        <v>0.42658446610652478</v>
      </c>
      <c r="H42">
        <f t="shared" ca="1" si="6"/>
        <v>0.20587095727732274</v>
      </c>
      <c r="I42" t="str">
        <f t="shared" ca="1" si="6"/>
        <v/>
      </c>
      <c r="J42" t="str">
        <f t="shared" ca="1" si="6"/>
        <v/>
      </c>
      <c r="K42" t="str">
        <f t="shared" ca="1" si="6"/>
        <v/>
      </c>
    </row>
    <row r="44" spans="2:12" x14ac:dyDescent="0.25">
      <c r="B44">
        <f ca="1">IF($L29&gt;=B$3,RAND(),"")</f>
        <v>0.86142005221323115</v>
      </c>
      <c r="C44">
        <f t="shared" ca="1" si="6"/>
        <v>0.40227730495896319</v>
      </c>
      <c r="D44">
        <f t="shared" ca="1" si="6"/>
        <v>0.45600927925988843</v>
      </c>
      <c r="E44">
        <f t="shared" ca="1" si="6"/>
        <v>0.42691310880492894</v>
      </c>
      <c r="F44">
        <f t="shared" ca="1" si="6"/>
        <v>0.16935364018472088</v>
      </c>
      <c r="G44">
        <f t="shared" ca="1" si="6"/>
        <v>0.25883381450732568</v>
      </c>
      <c r="H44">
        <f t="shared" ca="1" si="6"/>
        <v>0.38069108111689309</v>
      </c>
      <c r="I44" t="str">
        <f t="shared" ca="1" si="6"/>
        <v/>
      </c>
      <c r="J44" t="str">
        <f t="shared" ca="1" si="6"/>
        <v/>
      </c>
      <c r="K44" t="str">
        <f t="shared" ca="1" si="6"/>
        <v/>
      </c>
    </row>
    <row r="46" spans="2:12" x14ac:dyDescent="0.25">
      <c r="B46">
        <f ca="1">IF($L31&gt;=B$3,RAND(),"")</f>
        <v>0.14980805250853169</v>
      </c>
      <c r="C46">
        <f t="shared" ca="1" si="6"/>
        <v>0.81217866746636114</v>
      </c>
      <c r="D46">
        <f t="shared" ca="1" si="6"/>
        <v>0.453622101964411</v>
      </c>
      <c r="E46">
        <f t="shared" ca="1" si="6"/>
        <v>0.30650828756873794</v>
      </c>
      <c r="F46">
        <f t="shared" ca="1" si="6"/>
        <v>0.57887731782939633</v>
      </c>
      <c r="G46" t="str">
        <f t="shared" ca="1" si="6"/>
        <v/>
      </c>
      <c r="H46" t="str">
        <f t="shared" ca="1" si="6"/>
        <v/>
      </c>
      <c r="I46" t="str">
        <f t="shared" ca="1" si="6"/>
        <v/>
      </c>
      <c r="J46" t="str">
        <f t="shared" ca="1" si="6"/>
        <v/>
      </c>
      <c r="K46" t="str">
        <f t="shared" ca="1" si="6"/>
        <v/>
      </c>
    </row>
    <row r="48" spans="2:12" x14ac:dyDescent="0.25">
      <c r="B48">
        <f ca="1">IF($L33&gt;=B$3,RAND(),"")</f>
        <v>8.8323451931856978E-2</v>
      </c>
      <c r="C48">
        <f t="shared" ca="1" si="6"/>
        <v>0.11348892858672799</v>
      </c>
      <c r="D48">
        <f t="shared" ca="1" si="6"/>
        <v>5.4152320284340916E-2</v>
      </c>
      <c r="E48">
        <f t="shared" ca="1" si="6"/>
        <v>0.52362400847476487</v>
      </c>
      <c r="F48">
        <f t="shared" ca="1" si="6"/>
        <v>0.1265112305519065</v>
      </c>
      <c r="G48">
        <f t="shared" ca="1" si="6"/>
        <v>0.60767615508156347</v>
      </c>
      <c r="H48" t="str">
        <f t="shared" ca="1" si="6"/>
        <v/>
      </c>
      <c r="I48" t="str">
        <f t="shared" ca="1" si="6"/>
        <v/>
      </c>
      <c r="J48" t="str">
        <f t="shared" ca="1" si="6"/>
        <v/>
      </c>
      <c r="K48" t="str">
        <f t="shared" ca="1" si="6"/>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Parents!</vt:lpstr>
      <vt:lpstr>Play!</vt:lpstr>
      <vt:lpstr>Customize the Game!</vt:lpstr>
      <vt:lpstr>Game Innards</vt:lpstr>
      <vt:lpstr>'Play!'!Print_Area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dc:creator>
  <cp:lastModifiedBy>c</cp:lastModifiedBy>
  <cp:lastPrinted>2015-08-17T00:04:59Z</cp:lastPrinted>
  <dcterms:created xsi:type="dcterms:W3CDTF">2015-08-16T11:23:44Z</dcterms:created>
  <dcterms:modified xsi:type="dcterms:W3CDTF">2015-08-17T18:41:23Z</dcterms:modified>
</cp:coreProperties>
</file>